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defaultThemeVersion="124226"/>
  <bookViews>
    <workbookView xWindow="-120" yWindow="-120" windowWidth="20730" windowHeight="11160" activeTab="1"/>
  </bookViews>
  <sheets>
    <sheet name="Hoja1" sheetId="3" r:id="rId1"/>
    <sheet name="Plan Anual de Auditorías 2020" sheetId="1" r:id="rId2"/>
    <sheet name="Listas Desplegables" sheetId="2" r:id="rId3"/>
    <sheet name="PARA INCLUIR EN SEG DE ABR" sheetId="5" state="hidden" r:id="rId4"/>
    <sheet name="ANGELO" sheetId="7" state="hidden" r:id="rId5"/>
  </sheets>
  <definedNames>
    <definedName name="_xlnm._FilterDatabase" localSheetId="4" hidden="1">ANGELO!$A$2:$D$22</definedName>
    <definedName name="_xlnm._FilterDatabase" localSheetId="1" hidden="1">'Plan Anual de Auditorías 2020'!$A$18:$AI$190</definedName>
    <definedName name="ACT">'Listas Desplegables'!$A$4:$A$12</definedName>
    <definedName name="ACTA">'Listas Desplegables'!$A$4:$B$12</definedName>
    <definedName name="_xlnm.Print_Area" localSheetId="1">'Plan Anual de Auditorías 2020'!$A$1:$AC$201</definedName>
    <definedName name="CRITERIO1">'Listas Desplegables'!$A$32:$A$46</definedName>
    <definedName name="CRITERIO1A">'Listas Desplegables'!$A$32:$B$46</definedName>
    <definedName name="CRITERIO2">'Listas Desplegables'!$A$49:$A$54</definedName>
    <definedName name="CRITERIO2A">'Listas Desplegables'!$A$49:$B$54</definedName>
    <definedName name="CRITERIO3">'Listas Desplegables'!$A$58:$A$62</definedName>
    <definedName name="CRITERIO3A">'Listas Desplegables'!$A$58:$B$62</definedName>
    <definedName name="CRITERIO4">'Listas Desplegables'!$A$66:$A$75</definedName>
    <definedName name="CRITERIO4A">'Listas Desplegables'!$A$66:$B$75</definedName>
    <definedName name="CRITERIO5">'Listas Desplegables'!$A$80:$A$90</definedName>
    <definedName name="CRITERIO5A">'Listas Desplegables'!$A$80:$B$90</definedName>
    <definedName name="CRITERIO6">'Listas Desplegables'!$A$94:$A$103</definedName>
    <definedName name="CRITERIO6A">'Listas Desplegables'!$A$94:$B$103</definedName>
    <definedName name="CRITERIO7">'Listas Desplegables'!$A$107:$A$112</definedName>
    <definedName name="CRITERIO7A">'Listas Desplegables'!$A$107:$B$112</definedName>
    <definedName name="CRITERIO8">'Listas Desplegables'!$A$116:$A$128</definedName>
    <definedName name="CRITERIO8A">'Listas Desplegables'!$A$116:$B$128</definedName>
    <definedName name="LIDER">'Listas Desplegables'!$A$15:$A$16</definedName>
    <definedName name="PROCESO">'Listas Desplegables'!$A$137:$A$155</definedName>
    <definedName name="PROCESO2">'Listas Desplegables'!$A$137:$C$155</definedName>
    <definedName name="PROF">'Listas Desplegables'!$A$19:$A$26</definedName>
    <definedName name="PROFA">'Listas Desplegables'!$A$19:$B$26</definedName>
    <definedName name="_xlnm.Print_Titles" localSheetId="4">ANGELO!$1:$2</definedName>
    <definedName name="_xlnm.Print_Titles" localSheetId="1">'Plan Anual de Auditorías 2020'!$17:$18</definedName>
  </definedNames>
  <calcPr calcId="144525"/>
  <pivotCaches>
    <pivotCache cacheId="0"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228" i="1" l="1"/>
  <c r="AF163" i="1" l="1"/>
  <c r="AE163" i="1"/>
  <c r="AG163" i="1" l="1"/>
  <c r="AH163" i="1" s="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9" i="1"/>
  <c r="AF151" i="1" l="1"/>
  <c r="AE151" i="1"/>
  <c r="AF186" i="1"/>
  <c r="AE186" i="1"/>
  <c r="AF36" i="1"/>
  <c r="AE36" i="1"/>
  <c r="AG151" i="1" l="1"/>
  <c r="AH151" i="1" s="1"/>
  <c r="AG186" i="1"/>
  <c r="AH186" i="1" s="1"/>
  <c r="AG36" i="1"/>
  <c r="AH36" i="1" s="1"/>
  <c r="AF77" i="1" l="1"/>
  <c r="AE77" i="1"/>
  <c r="AG77" i="1" l="1"/>
  <c r="AH77" i="1" s="1"/>
  <c r="W188" i="1" l="1"/>
  <c r="G187" i="1" l="1"/>
  <c r="AB187" i="1"/>
  <c r="AC187" i="1" l="1"/>
  <c r="G186" i="1" l="1"/>
  <c r="AE225" i="1" l="1"/>
  <c r="AF143" i="1" l="1"/>
  <c r="AE143" i="1"/>
  <c r="AG143" i="1" l="1"/>
  <c r="AH143" i="1" s="1"/>
  <c r="AF43" i="1"/>
  <c r="AE43" i="1"/>
  <c r="AF19" i="1"/>
  <c r="AE19" i="1"/>
  <c r="AG43" i="1" l="1"/>
  <c r="AH43" i="1" s="1"/>
  <c r="AG19" i="1"/>
  <c r="AH19" i="1" s="1"/>
  <c r="AF88" i="1"/>
  <c r="AE88" i="1"/>
  <c r="AG88" i="1" l="1"/>
  <c r="AH88" i="1" s="1"/>
  <c r="AF23" i="1"/>
  <c r="AE23" i="1"/>
  <c r="AG23" i="1" l="1"/>
  <c r="AH23" i="1" s="1"/>
  <c r="AE216" i="1"/>
  <c r="AH195" i="1" l="1"/>
  <c r="AB195" i="1"/>
  <c r="AF31" i="1"/>
  <c r="AI195" i="1" l="1"/>
  <c r="AF178" i="1"/>
  <c r="AF157" i="1"/>
  <c r="AF150" i="1"/>
  <c r="AF149" i="1"/>
  <c r="AF148" i="1"/>
  <c r="AF138" i="1"/>
  <c r="AF42" i="1"/>
  <c r="AF41" i="1"/>
  <c r="AF40" i="1"/>
  <c r="AF38" i="1"/>
  <c r="AF35" i="1"/>
  <c r="AE178" i="1"/>
  <c r="AE157" i="1"/>
  <c r="AE150" i="1"/>
  <c r="AE149" i="1"/>
  <c r="AE148" i="1"/>
  <c r="AE138" i="1"/>
  <c r="AE42" i="1"/>
  <c r="AE41" i="1"/>
  <c r="AE40" i="1"/>
  <c r="AE38" i="1"/>
  <c r="AE35" i="1"/>
  <c r="AE31" i="1"/>
  <c r="AG31" i="1" s="1"/>
  <c r="AH31" i="1" s="1"/>
  <c r="AG38" i="1" l="1"/>
  <c r="AH38" i="1" s="1"/>
  <c r="AG150" i="1"/>
  <c r="AH150" i="1" s="1"/>
  <c r="AG149" i="1"/>
  <c r="AH149" i="1" s="1"/>
  <c r="AG40" i="1"/>
  <c r="AH40" i="1" s="1"/>
  <c r="AG35" i="1"/>
  <c r="AH35" i="1" s="1"/>
  <c r="AG42" i="1"/>
  <c r="AH42" i="1" s="1"/>
  <c r="AG148" i="1"/>
  <c r="AH148" i="1" s="1"/>
  <c r="AG178" i="1"/>
  <c r="AH178" i="1" s="1"/>
  <c r="AG41" i="1"/>
  <c r="AH41" i="1" s="1"/>
  <c r="AG138" i="1"/>
  <c r="AH138" i="1" s="1"/>
  <c r="AG157" i="1"/>
  <c r="AH157" i="1" s="1"/>
  <c r="G123" i="1"/>
  <c r="G159" i="1"/>
  <c r="G57" i="1"/>
  <c r="G126" i="1"/>
  <c r="E40" i="3"/>
  <c r="D40" i="3"/>
  <c r="C40" i="3"/>
  <c r="B33" i="3"/>
  <c r="B34" i="3"/>
  <c r="B35" i="3"/>
  <c r="B36" i="3"/>
  <c r="B37" i="3"/>
  <c r="B38" i="3"/>
  <c r="B39" i="3"/>
  <c r="C41" i="3"/>
  <c r="D41" i="3"/>
  <c r="E41" i="3"/>
  <c r="G48" i="1"/>
  <c r="G100" i="1"/>
  <c r="G101" i="1"/>
  <c r="G180" i="1"/>
  <c r="G156" i="1"/>
  <c r="G155" i="1"/>
  <c r="G144" i="1"/>
  <c r="G146" i="1"/>
  <c r="G154" i="1"/>
  <c r="G153" i="1"/>
  <c r="G140" i="1"/>
  <c r="G141" i="1"/>
  <c r="G139" i="1"/>
  <c r="G92" i="1"/>
  <c r="G136" i="1"/>
  <c r="G135" i="1"/>
  <c r="G134" i="1"/>
  <c r="G133" i="1"/>
  <c r="G35" i="1"/>
  <c r="G42" i="1"/>
  <c r="G38" i="1"/>
  <c r="G40" i="1"/>
  <c r="G33" i="1"/>
  <c r="G32" i="1"/>
  <c r="G150" i="1"/>
  <c r="G138" i="1"/>
  <c r="G149" i="1"/>
  <c r="G88" i="1"/>
  <c r="G43" i="1"/>
  <c r="G176" i="1"/>
  <c r="G173" i="1"/>
  <c r="G170" i="1"/>
  <c r="G166" i="1"/>
  <c r="G106" i="1"/>
  <c r="G105" i="1"/>
  <c r="G104" i="1"/>
  <c r="G103" i="1"/>
  <c r="G125" i="1"/>
  <c r="G110" i="1"/>
  <c r="G30" i="1"/>
  <c r="G29" i="1"/>
  <c r="G28" i="1"/>
  <c r="G27" i="1"/>
  <c r="G124" i="1"/>
  <c r="G165" i="1"/>
  <c r="G163" i="1"/>
  <c r="G46" i="1"/>
  <c r="G45" i="1"/>
  <c r="G122" i="1"/>
  <c r="G121" i="1"/>
  <c r="G120" i="1"/>
  <c r="G119" i="1"/>
  <c r="G118" i="1"/>
  <c r="G117" i="1"/>
  <c r="G116" i="1"/>
  <c r="G115" i="1"/>
  <c r="G114" i="1"/>
  <c r="G113" i="1"/>
  <c r="G112" i="1"/>
  <c r="G160" i="1"/>
  <c r="G177" i="1"/>
  <c r="G175" i="1"/>
  <c r="G174" i="1"/>
  <c r="G172" i="1"/>
  <c r="G171" i="1"/>
  <c r="G169" i="1"/>
  <c r="G168" i="1"/>
  <c r="G167" i="1"/>
  <c r="G164" i="1"/>
  <c r="G162" i="1"/>
  <c r="G161" i="1"/>
  <c r="G87" i="1"/>
  <c r="G86" i="1"/>
  <c r="G85" i="1"/>
  <c r="G84" i="1"/>
  <c r="G83" i="1"/>
  <c r="G82" i="1"/>
  <c r="G80" i="1"/>
  <c r="G79" i="1"/>
  <c r="G78" i="1"/>
  <c r="G76" i="1"/>
  <c r="G75" i="1"/>
  <c r="K16" i="1"/>
  <c r="D28" i="3"/>
  <c r="D27" i="3"/>
  <c r="D26" i="3"/>
  <c r="D25" i="3"/>
  <c r="D24" i="3"/>
  <c r="D23" i="3"/>
  <c r="D22" i="3"/>
  <c r="D21" i="3"/>
  <c r="C29" i="3"/>
  <c r="B29" i="3"/>
  <c r="D29" i="3" s="1"/>
  <c r="B107" i="2"/>
  <c r="B108" i="2"/>
  <c r="B109" i="2" s="1"/>
  <c r="B110" i="2" s="1"/>
  <c r="G34" i="1"/>
  <c r="G37" i="1"/>
  <c r="G143" i="1"/>
  <c r="G91" i="1"/>
  <c r="G59" i="1"/>
  <c r="G31" i="1"/>
  <c r="U16" i="1"/>
  <c r="T16" i="1"/>
  <c r="S16" i="1"/>
  <c r="R16" i="1"/>
  <c r="Q16" i="1"/>
  <c r="P16" i="1"/>
  <c r="O16" i="1"/>
  <c r="N16" i="1"/>
  <c r="M16" i="1"/>
  <c r="L16" i="1"/>
  <c r="J16" i="1"/>
  <c r="J15" i="1"/>
  <c r="K15" i="1"/>
  <c r="R15" i="1"/>
  <c r="N15" i="1"/>
  <c r="O15" i="1"/>
  <c r="G137" i="1"/>
  <c r="G132" i="1"/>
  <c r="G181" i="1"/>
  <c r="G39" i="1"/>
  <c r="G178" i="1"/>
  <c r="G36" i="1"/>
  <c r="G81" i="1"/>
  <c r="G50" i="1"/>
  <c r="G148" i="1"/>
  <c r="G41" i="1"/>
  <c r="G90" i="1"/>
  <c r="G151" i="1"/>
  <c r="G185" i="1"/>
  <c r="G142" i="1"/>
  <c r="G54" i="1"/>
  <c r="E12" i="2"/>
  <c r="G52" i="1"/>
  <c r="G51" i="1"/>
  <c r="G55" i="1"/>
  <c r="G58" i="1"/>
  <c r="G56" i="1"/>
  <c r="G53" i="1"/>
  <c r="C125" i="2"/>
  <c r="B116" i="2"/>
  <c r="B117" i="2" s="1"/>
  <c r="B118" i="2" s="1"/>
  <c r="B119" i="2" s="1"/>
  <c r="B120" i="2" s="1"/>
  <c r="B121" i="2" s="1"/>
  <c r="B122" i="2" s="1"/>
  <c r="B123" i="2" s="1"/>
  <c r="B124" i="2" s="1"/>
  <c r="C111" i="2"/>
  <c r="C102" i="2"/>
  <c r="B94" i="2"/>
  <c r="B95" i="2"/>
  <c r="B96" i="2" s="1"/>
  <c r="B97" i="2" s="1"/>
  <c r="B98" i="2" s="1"/>
  <c r="B99" i="2" s="1"/>
  <c r="B100" i="2" s="1"/>
  <c r="B101" i="2" s="1"/>
  <c r="C89" i="2"/>
  <c r="B80" i="2"/>
  <c r="B81" i="2" s="1"/>
  <c r="B82" i="2" s="1"/>
  <c r="B83" i="2" s="1"/>
  <c r="B84" i="2" s="1"/>
  <c r="B85" i="2" s="1"/>
  <c r="B86" i="2" s="1"/>
  <c r="B87" i="2" s="1"/>
  <c r="B88" i="2" s="1"/>
  <c r="C75" i="2"/>
  <c r="B66" i="2"/>
  <c r="B67" i="2" s="1"/>
  <c r="B68" i="2" s="1"/>
  <c r="B69" i="2" s="1"/>
  <c r="B70" i="2" s="1"/>
  <c r="B71" i="2" s="1"/>
  <c r="B72" i="2" s="1"/>
  <c r="B73" i="2" s="1"/>
  <c r="B74" i="2" s="1"/>
  <c r="C61" i="2"/>
  <c r="B58" i="2"/>
  <c r="B59" i="2" s="1"/>
  <c r="B60" i="2" s="1"/>
  <c r="C53" i="2"/>
  <c r="B49" i="2"/>
  <c r="B50" i="2" s="1"/>
  <c r="B51" i="2" s="1"/>
  <c r="C46" i="2"/>
  <c r="G184" i="1"/>
  <c r="G71" i="1"/>
  <c r="G70" i="1"/>
  <c r="G69" i="1"/>
  <c r="G68" i="1"/>
  <c r="G67" i="1"/>
  <c r="G66" i="1"/>
  <c r="G65" i="1"/>
  <c r="G64" i="1"/>
  <c r="G63" i="1"/>
  <c r="G62" i="1"/>
  <c r="G61" i="1"/>
  <c r="G130" i="1"/>
  <c r="G129" i="1"/>
  <c r="G127" i="1"/>
  <c r="G183" i="1"/>
  <c r="G97" i="1"/>
  <c r="G95" i="1"/>
  <c r="B32" i="2"/>
  <c r="B33" i="2" s="1"/>
  <c r="B34" i="2" s="1"/>
  <c r="B35" i="2" s="1"/>
  <c r="B36" i="2" s="1"/>
  <c r="B37" i="2" s="1"/>
  <c r="B38" i="2" s="1"/>
  <c r="B39" i="2" s="1"/>
  <c r="B40" i="2" s="1"/>
  <c r="B41" i="2" s="1"/>
  <c r="B42" i="2" s="1"/>
  <c r="B43" i="2" s="1"/>
  <c r="B44" i="2" s="1"/>
  <c r="B45" i="2" s="1"/>
  <c r="G96" i="1"/>
  <c r="G98" i="1"/>
  <c r="G93" i="1"/>
  <c r="G157" i="1"/>
  <c r="G179" i="1"/>
  <c r="G182" i="1"/>
  <c r="G111" i="1"/>
  <c r="G158" i="1"/>
  <c r="G102" i="1"/>
  <c r="G107" i="1"/>
  <c r="G44" i="1"/>
  <c r="G94" i="1"/>
  <c r="G109" i="1"/>
  <c r="G128" i="1"/>
  <c r="G131" i="1"/>
  <c r="G108" i="1"/>
  <c r="G60" i="1"/>
  <c r="G73" i="1"/>
  <c r="G77" i="1"/>
  <c r="G72" i="1"/>
  <c r="G89" i="1"/>
  <c r="G99" i="1"/>
  <c r="G49" i="1"/>
  <c r="G74" i="1"/>
  <c r="G47" i="1"/>
  <c r="G152" i="1"/>
  <c r="G147" i="1"/>
  <c r="U15" i="1"/>
  <c r="T15" i="1"/>
  <c r="S15" i="1"/>
  <c r="Q15" i="1"/>
  <c r="P15" i="1"/>
  <c r="M15" i="1"/>
  <c r="L15" i="1"/>
  <c r="B115" i="2"/>
  <c r="B106" i="2"/>
  <c r="B93" i="2"/>
  <c r="B79" i="2"/>
  <c r="B65" i="2"/>
  <c r="B57" i="2"/>
  <c r="B48" i="2"/>
  <c r="B31" i="2"/>
  <c r="AB186" i="1"/>
  <c r="AH189" i="1" l="1"/>
  <c r="AC186" i="1"/>
  <c r="B52" i="2"/>
  <c r="B41" i="3"/>
  <c r="B40" i="3"/>
  <c r="AB136" i="1"/>
  <c r="AB174" i="1"/>
  <c r="AB145" i="1"/>
  <c r="AB44" i="1"/>
  <c r="AB28" i="1"/>
  <c r="AB150" i="1"/>
  <c r="AB114" i="1"/>
  <c r="AB129" i="1"/>
  <c r="AB52" i="1"/>
  <c r="AB128" i="1"/>
  <c r="AB105" i="1"/>
  <c r="AB110" i="1"/>
  <c r="AB73" i="1"/>
  <c r="AB23" i="1"/>
  <c r="AB62" i="1"/>
  <c r="AB160" i="1"/>
  <c r="AB149" i="1"/>
  <c r="AB175" i="1"/>
  <c r="AB91" i="1"/>
  <c r="AB22" i="1"/>
  <c r="AB159" i="1"/>
  <c r="AB88" i="1"/>
  <c r="AB86" i="1"/>
  <c r="AB116" i="1"/>
  <c r="AB19" i="1"/>
  <c r="AB77" i="1"/>
  <c r="AB25" i="1"/>
  <c r="AB170" i="1"/>
  <c r="AB78" i="1"/>
  <c r="AB53" i="1"/>
  <c r="AB133" i="1"/>
  <c r="AB60" i="1"/>
  <c r="AB125" i="1"/>
  <c r="AB177" i="1"/>
  <c r="AB35" i="1"/>
  <c r="AB93" i="1"/>
  <c r="AB108" i="1"/>
  <c r="AB121" i="1"/>
  <c r="AB184" i="1"/>
  <c r="AB135" i="1"/>
  <c r="AB20" i="1"/>
  <c r="AB94" i="1"/>
  <c r="AB169" i="1"/>
  <c r="AB89" i="1"/>
  <c r="AB58" i="1"/>
  <c r="AB132" i="1"/>
  <c r="AB30" i="1"/>
  <c r="AB72" i="1"/>
  <c r="AB42" i="1"/>
  <c r="AB134" i="1"/>
  <c r="AB48" i="1"/>
  <c r="AB147" i="1"/>
  <c r="AB56" i="1"/>
  <c r="AB40" i="1"/>
  <c r="AB83" i="1"/>
  <c r="AB118" i="1"/>
  <c r="AB47" i="1"/>
  <c r="AB33" i="1"/>
  <c r="AB90" i="1"/>
  <c r="AB76" i="1"/>
  <c r="AB139" i="1"/>
  <c r="AB156" i="1"/>
  <c r="AB185" i="1"/>
  <c r="AB153" i="1"/>
  <c r="AB75" i="1"/>
  <c r="AB167" i="1"/>
  <c r="AB141" i="1"/>
  <c r="AB124" i="1"/>
  <c r="AB130" i="1"/>
  <c r="AB161" i="1"/>
  <c r="AB38" i="1"/>
  <c r="AB109" i="1"/>
  <c r="AB137" i="1"/>
  <c r="AB172" i="1"/>
  <c r="AB100" i="1"/>
  <c r="AB102" i="1"/>
  <c r="AB82" i="1"/>
  <c r="AB59" i="1"/>
  <c r="AB103" i="1"/>
  <c r="AB152" i="1"/>
  <c r="AB176" i="1"/>
  <c r="AB36" i="1"/>
  <c r="AB34" i="1"/>
  <c r="AB97" i="1"/>
  <c r="AB71" i="1"/>
  <c r="AB51" i="1"/>
  <c r="AB173" i="1"/>
  <c r="AB57" i="1"/>
  <c r="AB61" i="1"/>
  <c r="AB54" i="1"/>
  <c r="AB74" i="1"/>
  <c r="AB101" i="1"/>
  <c r="AB80" i="1"/>
  <c r="AB50" i="1"/>
  <c r="AB96" i="1"/>
  <c r="AB182" i="1"/>
  <c r="AB146" i="1"/>
  <c r="AB21" i="1"/>
  <c r="AB123" i="1"/>
  <c r="AB29" i="1"/>
  <c r="AB127" i="1"/>
  <c r="AB119" i="1"/>
  <c r="AB122" i="1"/>
  <c r="AB99" i="1"/>
  <c r="AB55" i="1"/>
  <c r="AB26" i="1"/>
  <c r="AB148" i="1"/>
  <c r="AB144" i="1"/>
  <c r="AB164" i="1"/>
  <c r="AB79" i="1"/>
  <c r="AB179" i="1"/>
  <c r="AB70" i="1"/>
  <c r="AB106" i="1"/>
  <c r="AB85" i="1"/>
  <c r="AB113" i="1"/>
  <c r="AB45" i="1"/>
  <c r="AB66" i="1"/>
  <c r="AB171" i="1"/>
  <c r="AB37" i="1"/>
  <c r="AB68" i="1"/>
  <c r="AB32" i="1"/>
  <c r="AB140" i="1"/>
  <c r="AB65" i="1"/>
  <c r="AB165" i="1"/>
  <c r="AB41" i="1"/>
  <c r="AB138" i="1"/>
  <c r="AB131" i="1"/>
  <c r="AB92" i="1"/>
  <c r="AB24" i="1"/>
  <c r="AB115" i="1"/>
  <c r="AB143" i="1"/>
  <c r="AB168" i="1"/>
  <c r="AB81" i="1"/>
  <c r="AB31" i="1"/>
  <c r="AB95" i="1"/>
  <c r="AB112" i="1"/>
  <c r="AB158" i="1"/>
  <c r="AB155" i="1"/>
  <c r="AB43" i="1"/>
  <c r="AB162" i="1"/>
  <c r="AB87" i="1"/>
  <c r="AB98" i="1"/>
  <c r="AB151" i="1"/>
  <c r="AB27" i="1"/>
  <c r="AB84" i="1"/>
  <c r="AB117" i="1"/>
  <c r="AB163" i="1"/>
  <c r="AB46" i="1"/>
  <c r="AB69" i="1"/>
  <c r="AB67" i="1"/>
  <c r="AB181" i="1"/>
  <c r="AB142" i="1"/>
  <c r="AB166" i="1"/>
  <c r="AB157" i="1"/>
  <c r="AB107" i="1"/>
  <c r="AB180" i="1"/>
  <c r="AB178" i="1"/>
  <c r="AB49" i="1"/>
  <c r="AB64" i="1"/>
  <c r="AB39" i="1"/>
  <c r="AB120" i="1"/>
  <c r="AB111" i="1"/>
  <c r="AB183" i="1"/>
  <c r="AB104" i="1"/>
  <c r="AB63" i="1"/>
  <c r="AB154" i="1"/>
  <c r="AB126" i="1"/>
  <c r="AB189" i="1" l="1"/>
  <c r="AC82" i="1"/>
  <c r="AC20" i="1"/>
  <c r="AC52" i="1"/>
  <c r="AC117" i="1"/>
  <c r="AC83" i="1"/>
  <c r="AC157" i="1"/>
  <c r="AC58" i="1"/>
  <c r="AC85" i="1"/>
  <c r="AC73" i="1"/>
  <c r="AC158" i="1"/>
  <c r="AC123" i="1"/>
  <c r="AC46" i="1"/>
  <c r="AC154" i="1"/>
  <c r="AC177" i="1"/>
  <c r="AC122" i="1"/>
  <c r="AC124" i="1"/>
  <c r="AC179" i="1"/>
  <c r="AC110" i="1"/>
  <c r="AC56" i="1"/>
  <c r="AC141" i="1"/>
  <c r="AC125" i="1"/>
  <c r="AC133" i="1"/>
  <c r="AC55" i="1"/>
  <c r="AC37" i="1"/>
  <c r="AC111" i="1"/>
  <c r="AC126" i="1"/>
  <c r="AB188" i="1"/>
  <c r="AC188" i="1" s="1"/>
  <c r="AC19" i="1"/>
  <c r="AC159" i="1"/>
  <c r="AC153" i="1"/>
  <c r="AC174" i="1"/>
  <c r="AC50" i="1"/>
  <c r="AC64" i="1"/>
  <c r="AC144" i="1"/>
  <c r="AC118" i="1"/>
  <c r="AC95" i="1"/>
  <c r="AC102" i="1"/>
  <c r="AC160" i="1"/>
  <c r="AC143" i="1"/>
  <c r="AC69" i="1"/>
  <c r="AC173" i="1"/>
  <c r="AC115" i="1"/>
  <c r="AC128" i="1"/>
  <c r="AC75" i="1"/>
  <c r="AC171" i="1"/>
  <c r="AC116" i="1"/>
  <c r="AC156" i="1"/>
  <c r="AC79" i="1"/>
  <c r="AC61" i="1"/>
  <c r="AC168" i="1"/>
  <c r="AC166" i="1"/>
  <c r="AC167" i="1"/>
  <c r="AC96" i="1"/>
  <c r="AC155" i="1"/>
  <c r="AC72" i="1"/>
  <c r="AC127" i="1"/>
  <c r="AC163" i="1"/>
  <c r="AC91" i="1"/>
  <c r="AC29" i="1"/>
  <c r="AC132" i="1"/>
  <c r="AC104" i="1"/>
  <c r="AC93" i="1"/>
  <c r="AC26" i="1"/>
  <c r="AC147" i="1"/>
  <c r="AC81" i="1"/>
  <c r="AC28" i="1"/>
  <c r="AC45" i="1"/>
  <c r="AC100" i="1"/>
  <c r="AC101" i="1"/>
  <c r="AC36" i="1"/>
  <c r="AC76" i="1"/>
  <c r="AC32" i="1"/>
  <c r="AC22" i="1"/>
  <c r="AC185" i="1"/>
  <c r="AC66" i="1"/>
  <c r="AC54" i="1"/>
  <c r="AC135" i="1"/>
  <c r="AC162" i="1"/>
  <c r="AC34" i="1"/>
  <c r="AC47" i="1"/>
  <c r="AC84" i="1"/>
  <c r="AC149" i="1"/>
  <c r="AC145" i="1"/>
  <c r="AC89" i="1"/>
  <c r="AC172" i="1"/>
  <c r="AC86" i="1"/>
  <c r="AC25" i="1"/>
  <c r="AC151" i="1"/>
  <c r="AC142" i="1"/>
  <c r="AC129" i="1"/>
  <c r="AC112" i="1"/>
  <c r="AC119" i="1"/>
  <c r="AC33" i="1"/>
  <c r="AC138" i="1"/>
  <c r="AC59" i="1"/>
  <c r="AC181" i="1"/>
  <c r="AC70" i="1"/>
  <c r="AC107" i="1"/>
  <c r="AC30" i="1"/>
  <c r="AC146" i="1"/>
  <c r="AC60" i="1"/>
  <c r="AC164" i="1"/>
  <c r="AC152" i="1"/>
  <c r="AC80" i="1"/>
  <c r="AC183" i="1"/>
  <c r="AC35" i="1"/>
  <c r="AC136" i="1"/>
  <c r="AC130" i="1"/>
  <c r="AC137" i="1"/>
  <c r="AC88" i="1"/>
  <c r="AC114" i="1"/>
  <c r="AC39" i="1"/>
  <c r="AC63" i="1"/>
  <c r="AC108" i="1"/>
  <c r="AC90" i="1"/>
  <c r="AC38" i="1"/>
  <c r="AC51" i="1"/>
  <c r="AC24" i="1"/>
  <c r="AC165" i="1"/>
  <c r="AC67" i="1"/>
  <c r="AC41" i="1"/>
  <c r="AC71" i="1"/>
  <c r="AC40" i="1"/>
  <c r="AC140" i="1"/>
  <c r="AC92" i="1"/>
  <c r="AC27" i="1"/>
  <c r="AC94" i="1"/>
  <c r="AC169" i="1"/>
  <c r="AC121" i="1"/>
  <c r="AC176" i="1"/>
  <c r="AC77" i="1"/>
  <c r="AC113" i="1"/>
  <c r="AC43" i="1"/>
  <c r="AC105" i="1"/>
  <c r="AC184" i="1"/>
  <c r="AC120" i="1"/>
  <c r="AC134" i="1"/>
  <c r="AC62" i="1"/>
  <c r="AC170" i="1"/>
  <c r="AC97" i="1"/>
  <c r="AC87" i="1"/>
  <c r="AC44" i="1"/>
  <c r="AC53" i="1"/>
  <c r="AC182" i="1"/>
  <c r="AC23" i="1"/>
  <c r="AC42" i="1"/>
  <c r="AC103" i="1"/>
  <c r="AC68" i="1"/>
  <c r="AC106" i="1"/>
  <c r="AC180" i="1"/>
  <c r="AC99" i="1"/>
  <c r="AC21" i="1"/>
  <c r="AC49" i="1"/>
  <c r="AC148" i="1"/>
  <c r="AC109" i="1"/>
  <c r="AC150" i="1"/>
  <c r="AC98" i="1"/>
  <c r="AC31" i="1"/>
  <c r="AC48" i="1"/>
  <c r="AC161" i="1"/>
  <c r="AC175" i="1"/>
  <c r="AC139" i="1"/>
  <c r="AC65" i="1"/>
  <c r="AC57" i="1"/>
  <c r="AC178" i="1"/>
  <c r="AC78" i="1"/>
  <c r="AC131" i="1"/>
  <c r="AC74" i="1"/>
</calcChain>
</file>

<file path=xl/comments1.xml><?xml version="1.0" encoding="utf-8"?>
<comments xmlns="http://schemas.openxmlformats.org/spreadsheetml/2006/main">
  <authors>
    <author>andreska1010@hotmail.com</author>
    <author>Manuel Andres Farias Pinzon</author>
  </authors>
  <commentList>
    <comment ref="Z36" authorId="0">
      <text>
        <r>
          <rPr>
            <b/>
            <sz val="9"/>
            <color indexed="81"/>
            <rFont val="Tahoma"/>
            <family val="2"/>
          </rPr>
          <t>fecha final era el 28/02/2020 y de acuerdo a reunion con la ing, queda nueva fecha final para el 24/04/2020</t>
        </r>
      </text>
    </comment>
    <comment ref="Z40" authorId="1">
      <text>
        <r>
          <rPr>
            <b/>
            <sz val="9"/>
            <color indexed="81"/>
            <rFont val="Tahoma"/>
            <family val="2"/>
          </rPr>
          <t>Pasar a la actividad de auditoría de regularidad</t>
        </r>
      </text>
    </comment>
    <comment ref="Z49" authorId="0">
      <text>
        <r>
          <rPr>
            <b/>
            <sz val="9"/>
            <color indexed="81"/>
            <rFont val="Tahoma"/>
            <family val="2"/>
          </rPr>
          <t>Reformular acción</t>
        </r>
      </text>
    </comment>
    <comment ref="Z77" authorId="0">
      <text>
        <r>
          <rPr>
            <b/>
            <sz val="9"/>
            <color indexed="81"/>
            <rFont val="Tahoma"/>
            <family val="2"/>
          </rPr>
          <t>Replantear fecha de terminación</t>
        </r>
      </text>
    </comment>
    <comment ref="I88" authorId="0">
      <text>
        <r>
          <rPr>
            <b/>
            <sz val="9"/>
            <color indexed="81"/>
            <rFont val="Tahoma"/>
            <family val="2"/>
          </rPr>
          <t>Fecha final anterior 11/03/2020</t>
        </r>
      </text>
    </comment>
    <comment ref="I143" authorId="0">
      <text>
        <r>
          <rPr>
            <b/>
            <sz val="9"/>
            <color indexed="81"/>
            <rFont val="Tahoma"/>
            <family val="2"/>
          </rPr>
          <t>Fecha Final anterior 05/03/20</t>
        </r>
      </text>
    </comment>
    <comment ref="I151" authorId="0">
      <text>
        <r>
          <rPr>
            <b/>
            <sz val="9"/>
            <color indexed="81"/>
            <rFont val="Tahoma"/>
            <family val="2"/>
          </rPr>
          <t>FechaFinal anterior 27/03/2020</t>
        </r>
      </text>
    </comment>
    <comment ref="Z186" authorId="0">
      <text>
        <r>
          <rPr>
            <b/>
            <sz val="9"/>
            <color indexed="81"/>
            <rFont val="Tahoma"/>
            <family val="2"/>
          </rPr>
          <t>fecha final era 30/03/20 y de acuerdo a la reunion con la ing, queda nueva fecha final para el dia 6/04/20</t>
        </r>
      </text>
    </comment>
    <comment ref="Y219" authorId="1">
      <text>
        <r>
          <rPr>
            <b/>
            <sz val="9"/>
            <color indexed="81"/>
            <rFont val="Tahoma"/>
            <family val="2"/>
          </rPr>
          <t>total del "Aporte al Avance del  PAA"</t>
        </r>
      </text>
    </comment>
  </commentList>
</comments>
</file>

<file path=xl/comments2.xml><?xml version="1.0" encoding="utf-8"?>
<comments xmlns="http://schemas.openxmlformats.org/spreadsheetml/2006/main">
  <authors>
    <author>andreska1010@hotmail.com</author>
  </authors>
  <commentList>
    <comment ref="D4" authorId="0">
      <text>
        <r>
          <rPr>
            <b/>
            <sz val="9"/>
            <color indexed="81"/>
            <rFont val="Tahoma"/>
            <family val="2"/>
          </rPr>
          <t>Hacer Seguimiento al PAG y registrar resultado</t>
        </r>
      </text>
    </comment>
  </commentList>
</comments>
</file>

<file path=xl/comments3.xml><?xml version="1.0" encoding="utf-8"?>
<comments xmlns="http://schemas.openxmlformats.org/spreadsheetml/2006/main">
  <authors>
    <author>andreska1010@hotmail.com</author>
  </authors>
  <commentList>
    <comment ref="A14" authorId="0">
      <text>
        <r>
          <rPr>
            <b/>
            <sz val="9"/>
            <color indexed="81"/>
            <rFont val="Tahoma"/>
            <family val="2"/>
          </rPr>
          <t>Aud de vivienda: Indicadores, Riesgos, Legalidad del Software (Derechos de autor) e inventario de hardware</t>
        </r>
      </text>
    </comment>
  </commentList>
</comments>
</file>

<file path=xl/sharedStrings.xml><?xml version="1.0" encoding="utf-8"?>
<sst xmlns="http://schemas.openxmlformats.org/spreadsheetml/2006/main" count="1731" uniqueCount="504">
  <si>
    <t>Nombre de la Entidad</t>
  </si>
  <si>
    <t>Nombre del Jefe de Control Interno o quien  haga sus veces</t>
  </si>
  <si>
    <t>Objetivo del PAA:</t>
  </si>
  <si>
    <t>Alcance del PAA:</t>
  </si>
  <si>
    <t>Criterios:</t>
  </si>
  <si>
    <t>Recursos:</t>
  </si>
  <si>
    <t>Código</t>
  </si>
  <si>
    <t xml:space="preserve"> 208-CI-Ft-04</t>
  </si>
  <si>
    <t>Versión</t>
  </si>
  <si>
    <t>Vigente desde</t>
  </si>
  <si>
    <t>Vigencia del Plan</t>
  </si>
  <si>
    <t>Fecha de Aprobación</t>
  </si>
  <si>
    <t>Soporte de Aprobación</t>
  </si>
  <si>
    <t>Tipo de Proceso</t>
  </si>
  <si>
    <t>Fecha Programada</t>
  </si>
  <si>
    <t>Cronograma</t>
  </si>
  <si>
    <t>Seguimiento</t>
  </si>
  <si>
    <t>Evidencias</t>
  </si>
  <si>
    <t>Observaciones</t>
  </si>
  <si>
    <t>Actividad</t>
  </si>
  <si>
    <t>Responsable o Líder de la Auditoría</t>
  </si>
  <si>
    <t>Equipo Auditor
Responsable de la Actividad</t>
  </si>
  <si>
    <t>Responsable Líder del proceso auditado</t>
  </si>
  <si>
    <t>ENE</t>
  </si>
  <si>
    <t>FEB</t>
  </si>
  <si>
    <t>MAR</t>
  </si>
  <si>
    <t>ABR</t>
  </si>
  <si>
    <t>MAY</t>
  </si>
  <si>
    <t>JUN</t>
  </si>
  <si>
    <t>JUL</t>
  </si>
  <si>
    <t>AGO</t>
  </si>
  <si>
    <t>SEP</t>
  </si>
  <si>
    <t>OCT</t>
  </si>
  <si>
    <t>NOV</t>
  </si>
  <si>
    <t>DIC</t>
  </si>
  <si>
    <t>Fecha Inicio</t>
  </si>
  <si>
    <t>Fecha Fin</t>
  </si>
  <si>
    <t xml:space="preserve">Fecha  de Cierre de la Actividad </t>
  </si>
  <si>
    <t>Productos Esperados</t>
  </si>
  <si>
    <t>Avance Actividad</t>
  </si>
  <si>
    <t>PLAN ANUAL DE AUDITORÍAS</t>
  </si>
  <si>
    <t>Cargo</t>
  </si>
  <si>
    <t>El Plan Anual de Auditorías se aplicará a los 16 procesos identificados en la resolución interna 4978 de 2017 del mapa de procesos de la CVP, así como a las dependencias y áreas funcionales que los conforman.</t>
  </si>
  <si>
    <t>Caja de la Vivienda Popular</t>
  </si>
  <si>
    <t>Ivonne Andrea Torres Cruz</t>
  </si>
  <si>
    <t>Liderazgo Estratégico</t>
  </si>
  <si>
    <t>Informes de Ley</t>
  </si>
  <si>
    <t>Enfoque hacia la Prevención</t>
  </si>
  <si>
    <t>Relación con entes de control externos</t>
  </si>
  <si>
    <t>Seguimiento a Planes de Mejoramiento</t>
  </si>
  <si>
    <t>Graciela Zabala Rico</t>
  </si>
  <si>
    <t>Profesionales</t>
  </si>
  <si>
    <t>Ponderación</t>
  </si>
  <si>
    <t>Auditoría</t>
  </si>
  <si>
    <t>Evaluación de la Gestión del Riesgo</t>
  </si>
  <si>
    <t>Adicionales</t>
  </si>
  <si>
    <t>Actividades</t>
  </si>
  <si>
    <t>Lider</t>
  </si>
  <si>
    <t>Aporte al Avance del  PAA</t>
  </si>
  <si>
    <t>Ponderación
de la Actividad</t>
  </si>
  <si>
    <t>Entrega, publicación o socialización de resultados</t>
  </si>
  <si>
    <t>Trabajo de campo</t>
  </si>
  <si>
    <t>Diseño o planeación de la acción</t>
  </si>
  <si>
    <t>Ejecución de la acción planteada</t>
  </si>
  <si>
    <t>CRITERIO1</t>
  </si>
  <si>
    <t>CRITERIO2</t>
  </si>
  <si>
    <t>CRITERIO3</t>
  </si>
  <si>
    <t>CRITERIO4</t>
  </si>
  <si>
    <t>CRITERIO5</t>
  </si>
  <si>
    <t>CRITERIO6</t>
  </si>
  <si>
    <t>CRITERIO7</t>
  </si>
  <si>
    <t>CRITERIO8</t>
  </si>
  <si>
    <t>Cuadro de Ponderación</t>
  </si>
  <si>
    <t>Proceso</t>
  </si>
  <si>
    <t>Dependencia responsable</t>
  </si>
  <si>
    <t>Líder responsable</t>
  </si>
  <si>
    <t>Gestión Estratégica</t>
  </si>
  <si>
    <t xml:space="preserve">Jefe Oficina Asesora de Planeación </t>
  </si>
  <si>
    <t>Dirección Jurídica</t>
  </si>
  <si>
    <t>Gestión del Talento Humano</t>
  </si>
  <si>
    <t>Subdirección Administrativa</t>
  </si>
  <si>
    <t>Subdirector Administrativo</t>
  </si>
  <si>
    <t>Gestión Tecnología de la Información y Comunicaciones</t>
  </si>
  <si>
    <t>Reasentamientos Humanos</t>
  </si>
  <si>
    <t>Urbanizaciones y Titulación</t>
  </si>
  <si>
    <t>Mejoramiento de Barrios</t>
  </si>
  <si>
    <t>Mejoramiento de Vivienda</t>
  </si>
  <si>
    <t>Dirección de Mejoramiento de Vivienda</t>
  </si>
  <si>
    <t>Director de Mejoramiento de Vivienda</t>
  </si>
  <si>
    <t>Director de Gestión Corporativa y CID</t>
  </si>
  <si>
    <t>Gestión Administrativa</t>
  </si>
  <si>
    <t>Gestión Documental</t>
  </si>
  <si>
    <t>Gestión Financiera</t>
  </si>
  <si>
    <t>Evaluación de la Gestión</t>
  </si>
  <si>
    <t>Gestión del Control Interno Disciplinario</t>
  </si>
  <si>
    <t>Informe presupuestal a Personería</t>
  </si>
  <si>
    <t>Informe cuenta mensual SIVICOF</t>
  </si>
  <si>
    <t>Informe cuenta anual SIVICOF</t>
  </si>
  <si>
    <t>Informe Directiva 003 de 2013 Alcaldía Mayor de Bogotá</t>
  </si>
  <si>
    <t>Seguimiento a los indicadores de gestión y por proceso</t>
  </si>
  <si>
    <t>Estratégico</t>
  </si>
  <si>
    <t>Apoyo</t>
  </si>
  <si>
    <t>Seguimiento y Evaluación</t>
  </si>
  <si>
    <t>Todos los Procesos</t>
  </si>
  <si>
    <t>Todas las dependencias</t>
  </si>
  <si>
    <t>Misional</t>
  </si>
  <si>
    <t>Planeación - Comunicación de envío</t>
  </si>
  <si>
    <t>Planeación - Listas de verificación</t>
  </si>
  <si>
    <t>Planeación - Plan de auditoría</t>
  </si>
  <si>
    <t>Trabajo de campo - Recolección de Evidencias</t>
  </si>
  <si>
    <t>Trabajo de campo - Análisis de Información</t>
  </si>
  <si>
    <t>Informe preliminar - Comunicación de envío</t>
  </si>
  <si>
    <t>Informe preliminar - Revisado por ACI</t>
  </si>
  <si>
    <t>Informe preliminar - Reunión de validación de hallazgos</t>
  </si>
  <si>
    <t>Planeación - Reunión de apertura</t>
  </si>
  <si>
    <t>Informe preliminar - Elaboración</t>
  </si>
  <si>
    <t>Informe Final - Revisión de evidencias nuevas</t>
  </si>
  <si>
    <t>Informe Final - Elaboración</t>
  </si>
  <si>
    <t>Informe Final - Comunicación de envío</t>
  </si>
  <si>
    <t>Trámite de cuentas de ACI</t>
  </si>
  <si>
    <t>Arqueo Caja menor</t>
  </si>
  <si>
    <t>Arqueo Caja fuerte</t>
  </si>
  <si>
    <t>Informe PQR's - Ley 1474 de 2011</t>
  </si>
  <si>
    <t>Ingeniero</t>
  </si>
  <si>
    <t>Codigo Color</t>
  </si>
  <si>
    <t>Rol</t>
  </si>
  <si>
    <t>Cantidad personas que conforman la entidad</t>
  </si>
  <si>
    <t>Personas de CI</t>
  </si>
  <si>
    <t>N° Aux Administrativos</t>
  </si>
  <si>
    <t>N° de Técnicos</t>
  </si>
  <si>
    <t>N° Profesionales</t>
  </si>
  <si>
    <t>N° Prof. Especializados</t>
  </si>
  <si>
    <t>N° Asesores</t>
  </si>
  <si>
    <t>Talento Humano
Cantidad</t>
  </si>
  <si>
    <t>Informe</t>
  </si>
  <si>
    <t xml:space="preserve">Diseño y gestión de capacitaciones para el fortalecimiento y aplicación del principio de autocontrol  </t>
  </si>
  <si>
    <t>Roles 
Decreto 948 de 2017</t>
  </si>
  <si>
    <t>Oficina Asesora de Planeación</t>
  </si>
  <si>
    <t>Prevención del Daño Antijurídico y Representación Judicial</t>
  </si>
  <si>
    <t xml:space="preserve">Director Jurídico </t>
  </si>
  <si>
    <t xml:space="preserve">Gestión de Comunicaciones </t>
  </si>
  <si>
    <t xml:space="preserve">Jefe Oficina Asesora de Comunicaciones </t>
  </si>
  <si>
    <t xml:space="preserve">Oficina Asesora de Comunicaciones </t>
  </si>
  <si>
    <t>Jefe Oficina de Tecnologías de la Información y las Comunicaciones</t>
  </si>
  <si>
    <t>Oficina Tecnologías de la Información y las Comunicaciones</t>
  </si>
  <si>
    <t>Director de Reasentamientos Humanos</t>
  </si>
  <si>
    <t>Dirección de Reasentamientos Humanos</t>
  </si>
  <si>
    <t>Director de Urbanizaciones y Titulación</t>
  </si>
  <si>
    <t>Dirección de Urbanizaciones y Titulación</t>
  </si>
  <si>
    <t>Director de Mejoramiento de Barrios</t>
  </si>
  <si>
    <t>Dirección de Mejoramiento de Barrios</t>
  </si>
  <si>
    <t xml:space="preserve">Servicio al Ciudadano </t>
  </si>
  <si>
    <t>Adquisición de Bienes y Servicios</t>
  </si>
  <si>
    <t>Subdirector Financiero</t>
  </si>
  <si>
    <t>Subdirección Financiera</t>
  </si>
  <si>
    <t>Asesor de Control Interno</t>
  </si>
  <si>
    <t>Asesoría de Control Interno</t>
  </si>
  <si>
    <t>Seguimiento al Comité de Conciliación</t>
  </si>
  <si>
    <t>Todos</t>
  </si>
  <si>
    <t>Asesora de Control Interno - Código 105 - Grado 01</t>
  </si>
  <si>
    <t>Firma: IVONNE ANDREA TORRES CRUZ - ASESORA DE CONTROL INTERNO - CAJA DE LA VIVIENDA POPULAR</t>
  </si>
  <si>
    <t>Recepción de solicitud</t>
  </si>
  <si>
    <t>Reparto de solicitud</t>
  </si>
  <si>
    <t>Revisión de respuesta y soportes</t>
  </si>
  <si>
    <t>Entrega a ente de control y copia en Control Interno</t>
  </si>
  <si>
    <t>Evaluar de forma sistemática, autónoma, objetiva e independiente el SCI, MIPG, la gestión y los resultados de los procesos de la CVP, así como evaluar el cumplimiento de los planes y realizar los demás seguimientos e informes de ley, mediante actividades de aseguramiento y consultoría basados en riesgos y con enfoque hacia la prevención, proponiendo las recomendaciones y sugerencias que contribuyan al mejoramiento continuo del SIC.</t>
  </si>
  <si>
    <r>
      <rPr>
        <b/>
        <sz val="9"/>
        <color theme="1"/>
        <rFont val="Arial"/>
        <family val="2"/>
      </rPr>
      <t>Humanos:</t>
    </r>
    <r>
      <rPr>
        <sz val="9"/>
        <color theme="1"/>
        <rFont val="Arial"/>
        <family val="2"/>
      </rPr>
      <t xml:space="preserve"> Equipo multidisciplinario de trabajo de la Asesoría de Control Interno
</t>
    </r>
    <r>
      <rPr>
        <b/>
        <sz val="9"/>
        <color theme="1"/>
        <rFont val="Arial"/>
        <family val="2"/>
      </rPr>
      <t>Tecnológicos:</t>
    </r>
    <r>
      <rPr>
        <sz val="9"/>
        <color theme="1"/>
        <rFont val="Arial"/>
        <family val="2"/>
      </rPr>
      <t xml:space="preserve"> Equipos de cómputo, acceso a los Sistemas de Información de la entidad en modo de consulta y conectividad
</t>
    </r>
    <r>
      <rPr>
        <b/>
        <sz val="9"/>
        <color theme="1"/>
        <rFont val="Arial"/>
        <family val="2"/>
      </rPr>
      <t>Financieros</t>
    </r>
    <r>
      <rPr>
        <sz val="9"/>
        <color theme="1"/>
        <rFont val="Arial"/>
        <family val="2"/>
      </rPr>
      <t>: presupuesto asignado</t>
    </r>
  </si>
  <si>
    <t>1. Requisitos legales (normas y estándares)
2. Resultado de las auditorías externas e internas 2018
3. Estado del Plan de Mejoramiento interno y externo
4. Resultado de cumplimento de la gestión
5. Estado de implementación y sostenibilidad del MIPG y del MECI
6. Estado de los procesos</t>
  </si>
  <si>
    <t>liderazgo estratégico</t>
  </si>
  <si>
    <t>enfoque hacia la prevención</t>
  </si>
  <si>
    <t>evaluación de la gestión del riesgo</t>
  </si>
  <si>
    <t>relación con entes externos de control</t>
  </si>
  <si>
    <t>evaluación y seguimiento</t>
  </si>
  <si>
    <t>Marcela Urrea Jaramillo</t>
  </si>
  <si>
    <t>Andrea Sierra Ochoa</t>
  </si>
  <si>
    <t>Economista</t>
  </si>
  <si>
    <t>Contador 1</t>
  </si>
  <si>
    <t>Contador 2</t>
  </si>
  <si>
    <t>Auxiliar</t>
  </si>
  <si>
    <t>Abogado</t>
  </si>
  <si>
    <t>Técnico</t>
  </si>
  <si>
    <t>Alexandra Álvarez Mantilla</t>
  </si>
  <si>
    <t>Ivonne Andrea Torres Cruz
Asesora de Control Interno</t>
  </si>
  <si>
    <t>Recolección y Análisis de Información</t>
  </si>
  <si>
    <t>Asignación de actividad</t>
  </si>
  <si>
    <t>Elaboración de solicitud</t>
  </si>
  <si>
    <t>Actividad ejecutada (revisada y entregada a solicitante)</t>
  </si>
  <si>
    <t>Planeación - Definir metodología y cronograma de trabajo</t>
  </si>
  <si>
    <t>Planeación - Revisión previa del tema a evaluar</t>
  </si>
  <si>
    <t>Trabajo de campo - Recolección de Información</t>
  </si>
  <si>
    <t>Informe - Elaboración</t>
  </si>
  <si>
    <t>Informe - Revisión por ACI</t>
  </si>
  <si>
    <t>Informe - Comunicación de envío</t>
  </si>
  <si>
    <t>Informe - Publicación (web,intranet y/o carpeta de calidad)</t>
  </si>
  <si>
    <t>Informe Final - Publicación (web,intranet y/o carpeta de calidad)</t>
  </si>
  <si>
    <t>Planeación - Revisión previa del tema del informe</t>
  </si>
  <si>
    <t>Planeación del trabajo</t>
  </si>
  <si>
    <t>Planeación - Revisión previa del tema</t>
  </si>
  <si>
    <t>Informe - Elaboración de producto</t>
  </si>
  <si>
    <t>Entrega producto final</t>
  </si>
  <si>
    <t>Planeación - Revisión estado del PM a hacer seguimiento</t>
  </si>
  <si>
    <t>Dirección de Gestión Corporativa y CID</t>
  </si>
  <si>
    <t>Líderes de Cada Proceso</t>
  </si>
  <si>
    <t>Auditoría Interna de Calidad bajo el estándar ISO 9001:2015</t>
  </si>
  <si>
    <t>Gestionar el proceso de contratación de la Auditoría Interna de Calidad bajo el estándar ISO 9001:2015</t>
  </si>
  <si>
    <t>Seguimiento al plan de implementación del MIPG</t>
  </si>
  <si>
    <t xml:space="preserve">Seguimiento al Plan de Mejoramiento Interno </t>
  </si>
  <si>
    <t>Seguimiento a Plan de Mejoramiento Externo</t>
  </si>
  <si>
    <t>Revisión y/o actualización del normograma proceso Evaluación de la Gestión</t>
  </si>
  <si>
    <t>Página web actualizada</t>
  </si>
  <si>
    <t>Contratos de CI perfeccionados y en ejecución</t>
  </si>
  <si>
    <t>diferencia</t>
  </si>
  <si>
    <t>Total general</t>
  </si>
  <si>
    <t>Suma de Aporte al Avance del  PAA</t>
  </si>
  <si>
    <t>Suma de Ponderación</t>
  </si>
  <si>
    <t>roles Dec 648 de 2017</t>
  </si>
  <si>
    <t>Asesoría en la formulación de planes de mejoramiento internos y en la modificación de las acciones ya propuestas</t>
  </si>
  <si>
    <t>Dar respuesta a derechos de petición y solicitudes de información de partes interesadas</t>
  </si>
  <si>
    <t>Realizar los trámites pertinentes para lograr la liquidación del contrato N° 471-2019 suscrito con Applus Colombia Ltda.</t>
  </si>
  <si>
    <t xml:space="preserve">Planes de mejoramiento formulados o actualizados en matriz </t>
  </si>
  <si>
    <t>Valores</t>
  </si>
  <si>
    <t>Rótulos de fila</t>
  </si>
  <si>
    <t>Rol Control Interno</t>
  </si>
  <si>
    <t>Avance al</t>
  </si>
  <si>
    <t xml:space="preserve">Avance al 29-Jul </t>
  </si>
  <si>
    <t xml:space="preserve">Avance al 31-Ago </t>
  </si>
  <si>
    <t xml:space="preserve">Auditoría </t>
  </si>
  <si>
    <t xml:space="preserve">Enfoque hacia la Prevención </t>
  </si>
  <si>
    <t xml:space="preserve">Adicionales </t>
  </si>
  <si>
    <t>TOTAL</t>
  </si>
  <si>
    <t>Evaluación y Seguimiento
(informes de ley y PM)</t>
  </si>
  <si>
    <t>Diseñar el plan de acción de Comité Institucional de Coordinación de Control Interno y entregarlo a los miembros del comité para su revisión y posterior aprobación</t>
  </si>
  <si>
    <t>Plan de trabajo</t>
  </si>
  <si>
    <t>Matriz de seguimiento</t>
  </si>
  <si>
    <t>Reporte</t>
  </si>
  <si>
    <t>Informe, presentación y evidencias</t>
  </si>
  <si>
    <t>Actas de comité con soportes</t>
  </si>
  <si>
    <t>Reporte SUIT</t>
  </si>
  <si>
    <t>Elizabeth Sáenz Sáenz</t>
  </si>
  <si>
    <t>Asesora de Control Interno</t>
  </si>
  <si>
    <t>Atender, dar trámite y cargar las acciones incumplidas del Plan de Mejoramiento de la Contraloría</t>
  </si>
  <si>
    <t>Certificado de recepción de información de SIVICOF</t>
  </si>
  <si>
    <t>Realizar primer seguimiento a la racionalización de trámites y OPAs en el SUIT
Realizar segundo seguimiento a la racionalización de trámites y OPAs en el SUIT</t>
  </si>
  <si>
    <t>Acta de liquidación tramitada y expediente cerrado</t>
  </si>
  <si>
    <t>correo electrónico</t>
  </si>
  <si>
    <t>Correos electrónicos, actas de reunión, memorandos</t>
  </si>
  <si>
    <t>Acta de Reunión - Comité Institucional de Coordinación de Control Interno</t>
  </si>
  <si>
    <t>129 funcionarios + 400 contratistas = 529 personas</t>
  </si>
  <si>
    <t>Ángelo Díaz Rodríguez</t>
  </si>
  <si>
    <t>Andrés Farias Pinzón</t>
  </si>
  <si>
    <t>Cuentas de Contratistas Radicadas e información en el SECOP I ó II</t>
  </si>
  <si>
    <t>Normograma revisado, actualizado y enviado a la OAP</t>
  </si>
  <si>
    <t>Recibir, analizar y dar trámite a las solicitudes de modificación de las acciones del plan de mejoramiento de la contraloría</t>
  </si>
  <si>
    <t>Evaluación anual por dependencias. Artículo 39 Ley 909 de 2005 - Circular 004 de 2005 Consejo Asesor del Gobierno Nacional en Materia de Control Interno</t>
  </si>
  <si>
    <t>Austeridad en el gasto. Decretos Reglamentarios 1737 de 1998 y 984 de 2012; Directiva Presidencial 03 de 2012 y Artículo 2.8.4.8.2 del Decreto Único Reglamentario 1068 de 2015</t>
  </si>
  <si>
    <t xml:space="preserve">Informe Pormenorizado del Sistema de Control Interno. Artículo 9 Ley 1474 de 2011, modificado por el Artículo 156 del Decreto Nacional 2106 de 2019. Circular Externa 100-006 de 2019 </t>
  </si>
  <si>
    <t>Formulación Plan de Acción  de Gestión - Plan Anual de Auditorías - Parágrafo 1 Artículo 38 - Decreto 807 de 2019</t>
  </si>
  <si>
    <t>Matriz de formulación PAA y PAG</t>
  </si>
  <si>
    <t>Seguimiento al Plan de Acción  de Gestión - Plan Anual de Auditorías - Parágrafo 1, Artículo 38 - Decreto 807 de 2019</t>
  </si>
  <si>
    <t>Reporte de Seguimiento</t>
  </si>
  <si>
    <t>Atención a la contraloría - auditoría de regularidad</t>
  </si>
  <si>
    <t>Atención a la contraloría - auditoría de desempeño 1: Cartera hipotecaria</t>
  </si>
  <si>
    <t>Atención a la contraloría - auditoría de desempeño 2: Convenio 103-2013 FDL San Cristóbal Sur</t>
  </si>
  <si>
    <t>Atención a la contraloría - auditoría de desempeño 3: Conv. 044-2014 FDL Usme</t>
  </si>
  <si>
    <t xml:space="preserve">Atención a la contraloría - auditoría de desempeño 4: Arborizadora Baja, MZ 54-55
</t>
  </si>
  <si>
    <t>Auditoría Proceso de Mejoramiento de Vivienda
Informe de seguimiento y recomendaciones sobre el cumplimiento de las metas del PDD - Presupuesto - FUSS - Plan Anual de Adquisiones</t>
  </si>
  <si>
    <t>Auditoría Proceso de Mejoramiento de Barrios
Informe de seguimiento y recomendaciones sobre el cumplimiento de las metas del PDD - Presupuesto - FUSS - Plan Anual de Adquisiones</t>
  </si>
  <si>
    <t>Auditoría Proceso de Reasentamientos Humanos
Informe de seguimiento y recomendaciones sobre el cumplimiento de las metas del PDD - Presupuesto - FUSS - Plan Anual de Adquisiones</t>
  </si>
  <si>
    <t>Auditoría Proceso de Urbanizaciones y Titulación
Informe de seguimiento y recomendaciones sobre el cumplimiento de las metas del PDD - Presupuesto - FUSS - Plan Anual de Adquisiones</t>
  </si>
  <si>
    <t>Revisión y mantenimiento al botón de transparencia - Ley 1712 de 2014 numeral 7 a cargo de control interno</t>
  </si>
  <si>
    <t>Contratación 2020 contratistas ACI</t>
  </si>
  <si>
    <t>Presentación, listado de Asistencia y correos</t>
  </si>
  <si>
    <t>Realizar evaluación 2019 y concertación 2020 planta temporal</t>
  </si>
  <si>
    <t>Realizar evaluación 2019 y concertación 2020 planta fija</t>
  </si>
  <si>
    <t>Evaluación y concertación</t>
  </si>
  <si>
    <t>Evaluación Matriz de riesgos de corrupción y por proceso 2019</t>
  </si>
  <si>
    <t>Evaluación Plan Anticorrupción y de Atención al Ciudadano 2019. Decreto 124 de 2016</t>
  </si>
  <si>
    <t>Seguimiento Matriz de riesgos de corrupción y por proceso 2020</t>
  </si>
  <si>
    <t>Seguimiento Plan Anticorrupción y de Atención al Ciudadano 2020. Decreto 124 de 2016</t>
  </si>
  <si>
    <t>Reportar la información sobre la utilización del software a través del aplicativo que disponga la Dirección Nacional de Derechos de Autor - DNDA. Directivas presidenciales 01 de 1999 y 02 de 2002; Circular 17 de 2011 de la DNDA</t>
  </si>
  <si>
    <t>Revisión por la Dirección ISO 9001:2015 - información a cargo de control interno</t>
  </si>
  <si>
    <t xml:space="preserve">Informe de seguimiento a la Sostenibilidad Contable - Resolución DDC-00003 del 05 de diciembre de 2018 </t>
  </si>
  <si>
    <t>Revisión expedientes contractuales cuya supervisión se encuentra a cargo de control interno</t>
  </si>
  <si>
    <t>Actas de comité y listados de asistencia</t>
  </si>
  <si>
    <t>Revisión de los procedimientos del proceso Evaluación de la Gestión</t>
  </si>
  <si>
    <t>Procedimientos normalizados en el SGC</t>
  </si>
  <si>
    <t>Diseñar, preparar, aplicar, tabular y realizar informe con oportunidades de mejora de la implementación y aplicación del estatuto interno del auditor y del código de ética del auditor</t>
  </si>
  <si>
    <t>Memorandos y/o Oficios</t>
  </si>
  <si>
    <t>Diligenciamiento de los autodiagnósticos de las políticas del MIPG que sean solicitados por las partes interesadas</t>
  </si>
  <si>
    <t>Matriz</t>
  </si>
  <si>
    <t>Participación e intervención en los comités:
Comité técnico de inventarios de  bienes inmuebles
Comité técnico de inventarios de  bienes muebles
Comité técnico de sostenibilidad contable
Comité de conciliación
Comité financiero
Comité directivo
Comité de gestión y desempeño
Comité distrital de auditoría</t>
  </si>
  <si>
    <t>Dar respuesta a las solicitudes de información con fines disciplinarios que soliciten las partes interesadas</t>
  </si>
  <si>
    <t>Realizar seguimiento al Comité Institucional de Coordinación de Control Interno (presentaciones, actas de comité, anexos y demás documentos)
1. Planeación: revisión de la información a presentar en el comité, listados de asistencia, asistir a la sesión del comité
2. Trabajo de campo: preparar presentación y documentos anexos, elaborar proyecto de acta de cada comité
3. Organización y archivo: hacer seguimiento a los compromisos derivados del comité, tramitar las firmas de las actas, organizar el archivo digital de las actas y cooperar con la auxiliar administrativa en el archivo físico de la información según TRD</t>
  </si>
  <si>
    <t>Verificación de la oportunidad y contenido de las herramientas de gestión de la CVP y su seguimiento: PAG, PAAC y mapa de riesgos</t>
  </si>
  <si>
    <t>Seguimiento al Plan Institucional de Archivos - PINAR. Decreto 612 de 2018</t>
  </si>
  <si>
    <t>Seguimiento al Plan Anual de Vacantes. Decreto 612 de 2018</t>
  </si>
  <si>
    <t>Seguimiento al Plan de Previsión de Recursos Humanos. Decreto 612 de 2018</t>
  </si>
  <si>
    <t>Seguimiento al Plan Estratégico de Talento Humano. Decreto 612 de 2018</t>
  </si>
  <si>
    <t>Seguimiento al Plan Institucional de Capacitación - PIC. Decreto 612 de 2018</t>
  </si>
  <si>
    <t>Seguimiento al Plan de Incentivos Institucionales. Decreto 612 de 2018</t>
  </si>
  <si>
    <t>Seguimiento al Plan Estratégico de Tecnologías de la Información y las Comunicaciones - PETI</t>
  </si>
  <si>
    <t xml:space="preserve">Plan de Tratamiento de Riesgos de Seguridad y Privacidad de la Información </t>
  </si>
  <si>
    <t>Plan de Seguridad y Privacidad de la Información</t>
  </si>
  <si>
    <t>Auditoría - Decreto 1072 de 2015 - SGSST - Sistema de Gestión de la Seguridad y Salud en el Trabajo</t>
  </si>
  <si>
    <t>Auditoría Proceso de Mejoramiento de Barrios
Decreto 371 de 2010 - Artículo 2 - de los procesos de contratación en el distrito capital</t>
  </si>
  <si>
    <t>Auditoría Proceso de Mejoramiento de Vivienda
Decreto 371 de 2010 - Artículo 2 - de los procesos de contratación en el distrito capital</t>
  </si>
  <si>
    <t>Auditoría Proceso de Reasentamientos Humanos
Decreto 371 de 2010 - Artículo 2 - de los procesos de contratación en el distrito capital</t>
  </si>
  <si>
    <t>Auditoría Proceso de Urbanizaciones y Titulación
Decreto 371 de 2010 - Artículo 2 - de los procesos de contratación en el distrito capital</t>
  </si>
  <si>
    <t>Seguimiento al Comité técnico de inventarios de bienes inmuebles</t>
  </si>
  <si>
    <t>Seguimiento al Comité técnico de inventarios de bienes muebles</t>
  </si>
  <si>
    <t>Seguimiento a Comité Técnico de Sostenibilidad Contable
Seguimiento al Comité financiero</t>
  </si>
  <si>
    <t>Auditoría de seguimiento a tutelas y notificaciones</t>
  </si>
  <si>
    <t>Auditoría Proceso de Mejoramiento de Barrios
Decreto 371 de 2010 - Artículo 3 - de los procesos de atención al ciudadano, los sistemas de información y atención de las peticiones, quejas, reclamos y sugerencias de los cuidadanos, en el distrito capital</t>
  </si>
  <si>
    <t>Auditoría Proceso de Mejoramiento de Vivienda
Decreto 371 de 2010 - Artículo 3 - de los procesos de atención al ciudadano, los sistemas de información y atención de las peticiones, quejas, reclamos y sugerencias de los cuidadanos, en el distrito capital</t>
  </si>
  <si>
    <t>Auditoría Proceso de Reasentamientos Humanos
Decreto 371 de 2010 - Artículo 3 - de los procesos de atención al ciudadano, los sistemas de información y atención de las peticiones, quejas, reclamos y sugerencias de los cuidadanos, en el distrito capital</t>
  </si>
  <si>
    <t>Auditoría Proceso de Urbanizaciones y Titulación
Decreto 371 de 2010 - Artículo 3 - de los procesos de atención al ciudadano, los sistemas de información y atención de las peticiones, quejas, reclamos y sugerencias de los cuidadanos, en el distrito capital</t>
  </si>
  <si>
    <t>Auditoría al servicio No Conforme (numeral 8.7 ISO 9001:2015)</t>
  </si>
  <si>
    <t xml:space="preserve">Programación 2020 </t>
  </si>
  <si>
    <t>Elaborar el informe de la Oficina de Control Interno vigencia 2019 - documento CBN 1038</t>
  </si>
  <si>
    <t>Informe de verificación RNMC - Código Nacional de Policía - Artículo 183</t>
  </si>
  <si>
    <t>Control Interno Contable CBN - 1019 durante la vigencia 2019. Resolución 193 de 2016 de la CGN; Resolución Reglamentaria 11 de 2014 de la Contraloría de Bogotá, modificada por la Resolución Reglamentaria 23 de 2016.</t>
  </si>
  <si>
    <t>Informe cuenta anual SIVICOF. Cargue del informe de control interno contable - CBN - 1019</t>
  </si>
  <si>
    <t>Director de Gestión Corporativa y CID
Director de Mejoramiento de Vivienda</t>
  </si>
  <si>
    <t>Director de Gestión Corporativa y CID
Director de Mejoramiento de Barrios</t>
  </si>
  <si>
    <t>Director de Gestión Corporativa y CID
Director de Reasentamientos Humanos</t>
  </si>
  <si>
    <t>Director de Gestión Corporativa y CID
Director de Urbanizaciones y Titulación</t>
  </si>
  <si>
    <t>Adquisición de bienes y servicios
Mejoramiento de Vivienda</t>
  </si>
  <si>
    <t>Adquisición de bienes y servicios
Mejoramiento de Barrios</t>
  </si>
  <si>
    <t>Adquisición de bienes y servicios
Reasentamientos Humanos</t>
  </si>
  <si>
    <t>Servicio al Ciudadano 
Mejoramiento de Vivienda</t>
  </si>
  <si>
    <t>Adquisición de bienes y servicios
Urbanizaciones y Titulación</t>
  </si>
  <si>
    <t xml:space="preserve">Servicio al Ciudadano
Mejoramiento de Barrios </t>
  </si>
  <si>
    <t>Servicio al Ciudadano 
Urbanizaciones y Titulación.</t>
  </si>
  <si>
    <t xml:space="preserve">Servicio al Ciudadano 
Reasentamientos Humanos </t>
  </si>
  <si>
    <t>Se realizaron los trámites de las cuentas de cobro para lograr el pago de los honorarios de los contratistas de la Asesoría de Control Interno según el procedimiento adoptado. Asbleydi Andrea Sierra Ochoa, Marcela Urrea Jaramillo, Angelo Maurizio Diaz Rodriguez y Manuel Andres Farias Pinzon.</t>
  </si>
  <si>
    <t>\\10.216.160.201\control interno\2019\4. APOYO\12. Normograma\11. Normograma\12. diciembre</t>
  </si>
  <si>
    <t>\\10.216.160.201\control interno\2020\00. APOYO\12 Normograma</t>
  </si>
  <si>
    <t>La información recopilada en desarrollo del seguimiento se encuentra en la carpeta compartida de Control Interno en la siguiente ruta: 
\\10.216.160.201\control interno\2020\INF.  DE GESTIÓN\SEG.COMITE CONCILIACION
Las actas se encuentran pendientes de publicación en el aplicativo SIPROJWEB por parte de la Secretaría técnica del Comité de Conciliación de la CVP.</t>
  </si>
  <si>
    <t>Se consolidó la información enviada por Finanaciera y Corporativa, se envia Informe presupuestal a la Personería en físico el dia 13/1/20 con memorando 2020EE253.</t>
  </si>
  <si>
    <t>La evidencia se encuentra en la ruta: \\10.216.160.201\control interno\2020\19.04 INF.  DE GESTIÓN\PQRDS\II SEM 2019 y pagina web https://www.cajaviviendapopular.gov.co/?q=72-reportes-de-control-interno#
Memorando 2020IE835
Informe PQRS II Sem  2019</t>
  </si>
  <si>
    <t>Memorando 2020IE379 del 17 de enero de 2020 ubicado en la siguiente ruta: \\10.216.160.201\control interno\2020\19.04 INF.  DE GESTIÓN\RNMC</t>
  </si>
  <si>
    <t>Cuentas de cobro de contratistas del mes de diciembre 2019 radicadas en la Dirección de Gestión Corporativa y Cid y en la Subdirección Financiera, mediante Formato de Radicación Ángelo Díaz DIC 2019 y Formato de Radicación Marcela - Andrea - Andres DIC 2019 en la ruta: \\10.216.160.201\control interno\2019\4. APOYO\3. Contratación</t>
  </si>
  <si>
    <t>Memorando 2020IE460 con fecha del día 21 de enero de 2020.
Expediente radicado a la Dirección Corporativa y CID de los contratistas Andrea Sierra, Marcela Urrea, Ángelo Díaz y Andres Farias.
Información en la ruta: \\10.216.160.201\control interno\2020\00. APOYO\03. Contratación</t>
  </si>
  <si>
    <t>Información en la ruta: \\10.216.160.201\control interno\2019\4. APOYO\3. Contratación</t>
  </si>
  <si>
    <t>1. Correo de entrega del seguimiento a la OAP del 28Ene2019.
2. Ruta último seguimiento de 2018: \\10.216.160.201\control interno\2018\1. 068 AUDITORÍAS\068.1 INTERNAS\0. ProgramaAnualAuditorías</t>
  </si>
  <si>
    <t>Se realizó verificación de la oportunidad en la entrega del Plan Anticorrupción y de Atención al Ciudadano y Mapa de Riesgos de los procesos de la entidad.
Se realizó verificación de la oportunidad en la entrega del seguimiento y evaluación del Plan de Acción de Gestión del III y IV seguimiento de 2019.</t>
  </si>
  <si>
    <t>Las evidencias se encuentran en la carpeta compartida en el servidor: \\10.216.160.201\control interno\2019\19.04 INF.  DE GESTIÓN\PAAC\III_SEG
Cuadro de Oportunidad de entrega tercer seguimiento PAAC 2019.
Las evidencias se encuentran en la carpeta compartida en el servidor: \\10.216.160.201\control interno\2019\28.03 PAA\05. IV_Seg_2019
Registro de Reunión - Oportunidad Plan de Acción de Gestión III y IV SEG 2019.</t>
  </si>
  <si>
    <t>Se realizó tercer seguimiento cuatrimestral y evaluación final del Plan Anticorrupción y de Atención al Ciudadano, junto con el Mapa de Riesgos de todos los procesos de la entidad, tal como se planificó en el Memorando 2019IE23161 con cronograma de visitas de seguimiento y evaluación al PAAC 2019.
Se realizó Matriz de Seguimiento PAAC control Interno 3er cuatrimestre 2019.
Se realizó Mapa de Riesgos cod 208-PLA-Ft-78
Se elaboraron 16 registros de reunión, correspondientes a los 16 procesos a los cuales se les realizó el tercer seguimiento y evaluación del PAAC 2019 y Mapa de Riesgos 2019.
Se realizó informe del tercer seguimiento y evaluación del PAAC 2019, el cual se remitió el dia 17/01/20 a todos los procesos, mediante memorando 2020IE349 y se publico en la pagina web en el link: https://www.cajaviviendapopular.gov.co/sites/default/files/Informe%20de%203er%20Seg.%20PAAC%202019.pdf</t>
  </si>
  <si>
    <t>Las evidencias se encuentran en la carpeta compartida en el servidor:\\10.216.160.201\control interno\2019\19.04 INF.  DE GESTIÓN\PAAC\III_SEG\Seguimiento
Informe del tercer seguimiento y evaluación del PAAC 2019, remitido el dia 17/01/20 a todos los procesos, mediante memorando 2020IE349 y se publico en la pagina web en el link: https://www.cajaviviendapopular.gov.co/sites/default/files/Informe%20de%203er%20Seg.%20PAAC%202019.pdf</t>
  </si>
  <si>
    <t xml:space="preserve">La información se encuentra en la ruta: \\10.216.160.201\control interno\2020\19.04 INF.  DE GESTIÓN\PORMENORIZADO
y https://www.cajaviviendapopular.gov.co/sites/default/files/Informe Pormenorizado noviembre - diciembre  2019.pdf
Memorando 2020IE837 del día 31/01/2020 </t>
  </si>
  <si>
    <t>La información recopilada en desarrollo del seguimiento se encuentra en la carpeta compartida de Control Interno en la siguiente ruta: 
\\10.216.160.201\control interno\2020\INF.  DE GESTIÓN\SEG.COMITE CONCILIACION
\\10.216.160.201\control interno\2020\02.01 ACTAS COMITE C. I\28ener2020</t>
  </si>
  <si>
    <t>La información se encuentra en la ruta: \\10.216.160.201\control interno\2020\28.03 PAA
Correo electrónico del día 31/01/20 sobre Aprobación del Plan Anual de Auditorías 2020 -(CICCI)-Martes 28 de enero de 2020
Memorando 2020IE809 con fecha del día 31/01/2020
Correo electrónico del día 31/01/2020 donde se solicita la publicación en pagina web de la Formulación del PAA 2020.</t>
  </si>
  <si>
    <t>Se realizó Formulación Plan de Acción  de Gestión - Plan Anual de Auditorías 2020, el cual fue aprobado en la sesión del Comité Institucional de Coordinación de Control Interno (CICCI) del día 28/01/20, el cual fue remitido por correo electrónico a la OAP el día 31/01/2020 y la solicitud de publicación en la carpeta de calidad se realizó mediante por memorando 2020IE809 con fecha del día 31/01/2020. Así mismo se solicita la publicación en la pagina web mediante correo electrónico del día 31/01/2020</t>
  </si>
  <si>
    <t>Se realizó el informe de Austeridad en el gasto, correspondiente al cuarto trimestre 2019, entregado a la Dirección General, mediante memorando 2020IE833 del dia  31/01/20, asi mismo se cuenta con correo de solicitud de publicacion del informe en pagina web.</t>
  </si>
  <si>
    <t>Se realizó solicitud de expedición de viabilidad y CDP de los contratistas Andrea Sierra, Marcela Urrea, Ángelo Díaz y Andrés Farias, mediante memorando 2020IE460 con fecha del día 21 de enero de 2020, con el fin de complementar el trámite administrativo precontractual de acuerdo con el nuevo contrato el cual tendrá duración hasta el 30 de marzo 2020.
*Se realizó trámite administrativo precontractual de los contratistas Andrea Sierra, Marcela Urrea, Ángelo Díaz y Andres Farias, radicando el expediente en físico con los documentos correspondientes de cada uno de ellos a la Dirección Corporativa y CID, esto con el fin de legalizar nuevo contrato con duración hasta el 30 de marzo 2020.</t>
  </si>
  <si>
    <t>Se realizaron los certificados de cumplimiento de los contratistas: Andrea Sierra, Marcela Urrea, Ángelo Díaz y Andrés Farias de las cuentas del mes de enero 2020.
Cuentas de cobro de contratistas: Andrea Sierra, Marcela Urrea, Ángelo Díaz y Andrés Farias del mes de enero 2020 radicadas en la Dirección de Gestión Corporativa y CID y en la Subdirección Financiera.
Se realizó el certificado de cumplimiento del contratista Andrés Farias correspondiente a la cuenta de cobro del mes de febrero 2020 de los ultimos dos dias (1 y 2 de febrero 2020) del contrato 737-2019, donde ya se cumplió en tiempo, objeto y las actividades a cabalidad.
Cuenta de cobro del contratista Andres Farias del mes de febrero 2020 correspondiente a los ultimos dos dias (1 y 2 de febrero 2020) del contrato 737-2019 radicada en la Dirección de Gestión Corporativa y CID y en la Subdirección Financiera.</t>
  </si>
  <si>
    <t>La información se encuentra en la ruta: \\10.216.160.201\control interno\2020\19.04 INF.  DE GESTIÓN\AUSTERIDAD\IV TRIM 2019
Informe de Austeridad del Gasto (Cuarto Trimestre)
Memorando 2020IE833
Correo de solicitud de publicacion en página web</t>
  </si>
  <si>
    <t>Se realizó el Tercer Informe pormenorizado de control interno del 01/11/2019 a 31/12/2019 cumpliendo con la circular externa 100-006 de 2019 del DAFP y en cumplimiento del decreto 2106 de 2019, el cual fue enviado mediante correo electrónico el día 31/01/2020 y memorando 2020IE837.</t>
  </si>
  <si>
    <t>Se diseñó el plan de trabajo del Comité Institucional de Coordinación de Control Interno, el cual fue entregado y aprobado en el comité ICCI del 28/01/20.
El acta se proyectó, se remitió por correo el 03Feb2020 a los asistentes, se les dio plazo de realizar observaciones hasta el 06Feb2020. El acta se firmó el 10Feb2020</t>
  </si>
  <si>
    <t>Archivo que contiene el certificado de rendición de la cuenta mensual de diciembre de 2019
\\10.216.160.201\control interno\2019\19.01 INF.  A  ENTID. DE CONTROL Y VIG\SIVICOF\CUENTA MENSUAL\DICIEMBRE_2019</t>
  </si>
  <si>
    <t>Hacer seguimiento a esas acciones, si no han terminado entonces el color será siempre ROJO, si ya terminó, entonces será verde</t>
  </si>
  <si>
    <t>Filtrar en fecha de finalización lo que termina en el mes inmediatamente anterior, incluyendo los meses anteriores</t>
  </si>
  <si>
    <t>Quitar del filtro</t>
  </si>
  <si>
    <t>lo que debería llevar</t>
  </si>
  <si>
    <t>Eficacia</t>
  </si>
  <si>
    <t>Avance real</t>
  </si>
  <si>
    <t>deberia llevar</t>
  </si>
  <si>
    <t>Se realizó Comité Institucional de Coordinación de Control Interno el día 28/1/20, se realizó presentación, listados de asistencia, y participación de la sesión, se envió PAA 2020 para aprobación, fue aprobado el 30/01/20, se envió para publicación en página web y en carpeta de calidad, se realizó el proceso de gestión documental tanto en físico como en digital.</t>
  </si>
  <si>
    <t>Se cuenta con correo electronico del dia 6/02/20, donde se realiza la solicitud de información a Financiera y corportavia.
Se realiza informe presupuestal a la personeria, radicado con memorando 2020EE1700 del dia 12/2/20</t>
  </si>
  <si>
    <t>La información se encuentra en la ruta: \\10.216.160.201\control interno\2020\19.03 INF. AUDITORIAS C. I\19.03 EXTERNAS\01. PAD (2020) CÓDIGO 56\INV. PARTE INTERESADA</t>
  </si>
  <si>
    <t>Se realiza verificación de los equipos y puestos de trabajo, asignados al ente de control.</t>
  </si>
  <si>
    <t>La información se encuentra en la ruta: \\10.216.160.201\control interno\2020\00. APOYO\10. DP</t>
  </si>
  <si>
    <t>Se proyectaron, respuestas de dos solicitudes de la Dirección de Gestión Corporativa y Control Interno Disciplinario bajo los radicados 2020IE442 y 2020IE723.</t>
  </si>
  <si>
    <t>Se solicitó la información por correo electrónico, los responsables entregaron la información certificada.</t>
  </si>
  <si>
    <t>La información se encuentra en la ruta: \\10.216.160.201\control interno\2020\19.01 INF.  A  ENTID. DE CONTROL Y VIG\SIVICOF\CUENTA ANUAL</t>
  </si>
  <si>
    <t>Se valido información en la herramienta Strom-User, se solicita firma digital y se carga información.</t>
  </si>
  <si>
    <t>Se validó información en la herramienta Strom-User, se solicita firma digital y se carga información.</t>
  </si>
  <si>
    <t xml:space="preserve">La información se encuentra en la ruta: \\10.216.160.201\control interno\2020\19.01 INF.  A  ENTID. DE CONTROL Y VIG\SIVICOF\CUENTA MENSUAL\ENERO_2020
</t>
  </si>
  <si>
    <t>La información se encuentra en la ruta: \\10.216.160.201\control interno\2020\28.05 PM\EXTERNO\IV SEG 2019</t>
  </si>
  <si>
    <t>Se solicitó información mediante memorando 2019IE23098 del 18Dic2019 a la Dirección de Gestión Corporativa y CID, Dirección de Mejoramiento de Barrios, Dirección de Mejoramiento de Vivienda, Dirección de Reasentamientos y Dirección de Urbanizaciones y Titulación, Dirección Jurídica, Oficina Asesora de Planeación, Subdirección Administrativa y Subdirección Financiera para que se realizara el cargue de las evidencias en la carpeta en la ruta: \\serv-cv11\Plan de mejoramiento en la entidad.
Los registros de reunión fueron enviados a los correos institucionales a cada uno de los Directivos y sus (enlaces) en formato Pdf.
Se entregó cronograma y se hicieron registros de reunión. Se revisaron las evidencias y se calificaron las acciones en la matriz del plan de mejoramiento.
Se eleboró informe y se radico a la Dirección General bajo radicado 2020IE2705 DEL 19/02/2020. El mismo junto con la matriz de seguimeinto fue solicitado la publicación en la página web a través de correo electrónico el día 19/02/20.</t>
  </si>
  <si>
    <t>Se remitió actualizacion del normograma el dia 10/02/20 a la Ing. Ivonne, a traves de correo electronico</t>
  </si>
  <si>
    <t>La información se encuentra en la ruta: \\10.216.160.201\control interno\2020\00. APOYO\03. Contratación\Cto 471 de 2019 Applus Auditoria calidad\Postcontractual
2020IE1051 SOLIC. EXPEDIENTE</t>
  </si>
  <si>
    <t>Se realizan dos (2) asesorías en la formulación de planes de mejoramiento internos de REAS el dia 04/02/2020 y 06/02/2020.</t>
  </si>
  <si>
    <t>Las evidencias de esta actividad se encuentra en la ruta: \\10.216.160.201\control interno\2020\28.05 PM\INTERNO\05. REAS
Reg. Reunion Acomp. REAS_1
Reg. Reunión Revision de planes de mejoramiento PQRS REAS</t>
  </si>
  <si>
    <t>La información se encuentra en la ruta:\\10.216.160.201\control interno\2020\28.05 PM\INTERNO\III_Seg_2019
Memorandos 2020IE128 - a Dirección Administrativa, 2020IE127 a TIC y OAP y 2020IE125 
Informe III_Seg_PM_por_Procesos - Corte 31Dic2019 V3.0</t>
  </si>
  <si>
    <t>Seguimiento a los procesos judiciales - SIPROJ</t>
  </si>
  <si>
    <t>La información se encuentra en la ruta: \\10.216.160.201\control interno\2020\19.04 INF.  DE GESTIÓN\SIPROJ
Memorando de solicitud de información para realizar el seguimiento al Sistema de Información de Procesos Judicialesde Bogotá SIPROJ - Web D.C del dia 18Feb2020 con respuesta 2020IE2727 del dia 19Feb2020</t>
  </si>
  <si>
    <t>Informacion en la ruta: \\10.216.160.201\control interno\2020\19.04 INF.  DE GESTIÓN\DNDA
Memorando 2020IE3398 solicitud informacion a Tic</t>
  </si>
  <si>
    <t>Se realizó evaluación del perdiodo de prueba del 08/08/19 al 07/02/20, se realizó memorando 2020IE995 y se radicó en la subdirección administrativa.
Se realiza concertación mediante memorando 2020IE3003 del dia 21Feb2020.
Se realiza seguimiento a Cordis.
Manejo de archivo físico y digital.</t>
  </si>
  <si>
    <t>Base correspondencia 2019 y 2020
\\10.216.160.201\control interno\2019
\\10.216.160.201\control interno\2020
\\10.216.160.201\control interno\2019\4. APOYO\9. Seg.  Informe Cordis Vencidos
FUID C. I.  2019 FORMULADO - ACT.
2020IE995 RTA 2020IE851 EVAL. FINAL PP
Evaluación ESS II Sem 2019
2020IE3003 Concertación</t>
  </si>
  <si>
    <t>Informacion en carpeta compartida: \\10.216.160.201\control interno\2020\19.01 INF.  A  ENTID. DE CONTROL Y VIG\PERSONERIA
2020EE1700 Inf. Enero</t>
  </si>
  <si>
    <t xml:space="preserve">Informacion en la ubicación: \\10.216.160.201\control interno\2019\19.01 INF.  A  ENTID. DE CONTROL Y VIG\PERSONERIA\12. DICIEMBRE
memorando 2020EE253 </t>
  </si>
  <si>
    <t>Se realizó evaluación del perdiodo de prueba del 01/08/19 al 31/01/20, se realizó memorando 2020IE1004 y se radicó en la subdirección administrativa.
Se realiza concertación mediante memorando 2020IE2970 del dia 21Feb2020.</t>
  </si>
  <si>
    <t>Información en la ruta: \\10.216.160.201\control interno\2020\00. APOYO\04. planta\concertación 2020\Graciela Zabala Rico\Evidencias y Evaluación II 2019
2020IE1004 EVAL. GRACIELA Z
2020IE2970 Concertación</t>
  </si>
  <si>
    <t>Se solicitó información el dia 24/12/2019 mediante memorando 2019IE23334.
Se recibio informacion del Urbanizaciones y Titulaciones mediante memorando 2020IE1 del dia 2/01/2020.
Se recibio informacion de financiera mediante Memorando 2020IE1131 RTA 2019IE23334_1
Se realiza informe de Control Interno Contable 2019 el cual se encuentra publicado en la pagina web</t>
  </si>
  <si>
    <t>La información se encuentra en la ruta: \\10.216.160.201\control interno\2020\19.04 INF.  DE GESTIÓN\CONTROL INTERNO CONTABLE\2019
Memorando 2019IE23334 del dia 24/12/2019 donde se realiza solicitud de información.
Memorando 2020IE1 del dia 2/01/2020 donde Urbanizaciones y Titulaciones entrega la respuesta.
Memorando 2020IE1131 RTA 2019IE23334_1
Informe de Control Interno Contable 2019</t>
  </si>
  <si>
    <t>Se cuenta con certificado de reporte Cuenta Anual 2019, del dia 21Feb2020</t>
  </si>
  <si>
    <t>Se solicitó información el dia 24/12/2019 mediante memorando 2019IE23334.
Se recibio informacion del Urbanizaciones y Titulaciones mediante memorando 2020IE1 del dia 2/01/2020.
Se recibio informacion de financiera mediante Memorando 2020IE1131 RTA 2019IE23334_1
Se realiza informe Anual de Evaluación del Control Interno Contable 2019, el cual se encuentra publicado en pagina web.
Se cuenta con Certificado de reporte de Control Interno Contable 2019</t>
  </si>
  <si>
    <t>La información se encuentra en la ruta: \\10.216.160.201\control interno\2020\19.04 INF.  DE GESTIÓN\CONTROL INTERNO CONTABLE\2019
Memorando 2019IE23334 del dia 24/12/2019 donde se realiza solicitud de información.
Memorando 2020IE1 del dia 2/01/2020 donde Urbanizaciones y Titulaciones entrega la respuesta.
Memorando 2020IE1131 RTA 2019IE23334_1
Informe Anual de Evaluación del Control Interno Contable 2019, publicado en pagina web.
Certificado de reporte de Control Interno Contable 2019</t>
  </si>
  <si>
    <t>La información se encuentra en la ruta:
\\10.216.160.201\control interno\2019\19.01 INF.  A  ENTID. DE CONTROL Y VIG\SIVICOF\CUENTA ANUAL
1. Memo sol 2019IE176 del 14Ene2019.
2. Evidencias de solicitudes, respuestas e informes finales presentados en la ruta: \\10.216.160.201\control interno\2019\2. 036 INFORMES\19.01 INF.  A  ENTIDADES DE CONTROL Y VIG\SIVICOF\CUENTA ANUAL.
3. Certificado de Recepción de Información.
4. Certificado de reporte Cuenta Anual 2019</t>
  </si>
  <si>
    <t>Información en la ruta: \\10.216.160.201\control interno\2020\19.01 INF.  A  ENTID. DE CONTROL Y VIG\SIVICOF\CUENTA ANUAL
CNB-1038 Informe_de_la_Oficina_de_Control_Interno</t>
  </si>
  <si>
    <t>Se realiza el informe de la Oficina de Control Interno vigencia 2019, el cual se encuentra publicado en página web.</t>
  </si>
  <si>
    <t>Se realizó seguimiento a plan de mejoramiento interno por procesos, igualmente se proyectaron los memorandos 2020IE128 - a Dirección Administrativa, 2020IE127 a TIC y OAP y 2020IE125 a los otros procesos solicitando el tercer seguimiento a planes de mejoramiento y junto con el Instructivo seguimiento plan de mejoramiento 208-CI-Ft-05, los cuales fueron enviados por correo electrónico el día 08/01/2020
Se recibieron los soportes de los procesos, los cuales fueron revisados con corte al 31/12/2019 y se realizó la revisión de las evidencias para el seguiiento en la matriz del plan.
Se generó informe del tercer seguimiento Plan de Mejoramiento por Procesos con corte al 31dic2020, el cual se revisado y aprobado por parte de la Ing. Ivonne. y se encuentra publicado en página web.</t>
  </si>
  <si>
    <t>Retirar filtro y filtrar por fecha de inicio, todo lo que debió haber empezado en el mes inmediatamente anterior, pero que tiene fecha de finalizacion posterior al mes de seguimiento</t>
  </si>
  <si>
    <t>En enero se desarrolló el analisis de la información remitida por la Dirección de Gestión corporativa y CID y la OAP.
Se remitió informe definitivo de la Ley 1474 de 2011 y el Decreto 371/2010 el día 31/01/20 mediante memorando 2020IE835, dirigido a la Directora General encargada, Director de Gestión corporativa y CID y la OAP, además en el mismo se solicitó formulación del plan de mejoramiento.</t>
  </si>
  <si>
    <t>Se realizó visita de inspección de historias labolares en las instalaciones de Talento Humano, con el fin de verificar los expedientes laborales de trece (13) directivos.
Se verificaron las cédulas en la página de la Policía Nacional y se realizó el informe de resultados y conclusiones mediante memorando 2020IE379 del 17 de enero de 2020.</t>
  </si>
  <si>
    <t>Se realizó evaluación del 01/08/19 al 31/01/20, se realizó concertación del 01/02/20 al 30/06/20, se elaboraron memorandos y se radicaron en la subdirección administrativa.</t>
  </si>
  <si>
    <t>Se remitió actualizacion del normograma el dia 9/01/20 a la Ing. Ivonne, a traves de correo electrónico</t>
  </si>
  <si>
    <t>Se realizó el último seguimiento del PAA del 2019 dando cumplimiento al 99,78% a sus actividades  pactadas por cada uno de sus integrantes.</t>
  </si>
  <si>
    <t>Actividad que se encuentra en ejecución, donde se ha venido dando respuesta oportunamente a cada solicitud.</t>
  </si>
  <si>
    <t>La información se encuentra en la ruta: \\10.216.160.201\control interno\2020\00. APOYO\03. Contratación\Contratacion Aud Interna 2020\Etapa Precontratual
208-DGC-Ft-44 ESTUDIOS PREVIOS MINIMA CUANTIA V3, junto con el Anexo Técnico.
208-DGC-Ft-78 FORMATO DE ANALISIS DEL SECTOR V2.
208-DGC-Ft-81 MATRIZ DE ANÁLISIS, ESTIMACIÓN Y TIPIFICACIÓN DE RIESGOS V1.
Matriz de cotizaciones.
2020IE1402 Memorando solicitud viabilidad y CDP para auditoria SGC Feb 2020.
Consulta de empresas acreditadas por la ONAC.
Formato de carta de presentación de la propuesta.
Formato oferta economica.
SISCO 411-2020.
2020IE2429 Memorando Solicitud para inicio del proceso.
Carpeta de Consultas SECOP I y II.
Carpeta de Correos enviados.
Carpeta de Cotizaciones recibidas.
Carpeta de Cuestionarios diligenciados.
Memorando 2020IE3410 Evaluación Técnica inicial de la Propuesta NYCE COLOMBIA
Memorando 2020IE3913 Evaluación Técnica Final de la Propuesta NYCE COLOMBIA
Memorando 2020IE3930 Evaluación Técnica inicial de la Propuesta GLOBAL COLOMBIA
Memorando 2020IE4541 Evaluación Técnica final de la Propuesta GLOBAL COLOMBIA
Memorando 2020IE4543 Evaluación Técnica inicial de la Propuesta BUREAU VERITAS
Memorando 2020IE4919 Evaluación Técnica final de la Propuesta BUREAU VERITAS
Memorando 2020IE4920 Evaluación Técnica inicial de la Propuesta APPLUS
Memorando 2020IE5033 Evaluación Técnica final de la Propuesta APPLUS
Memorando 2020IE5023 Evaluación Técnica inicial de la Propuesta COTECNA
Memorando 2020IE5105 Evaluación Técnica final de la Propuesta COTECNA</t>
  </si>
  <si>
    <t>Con el fin de iniciar el proceso de contratación de la AIC 2020 y de acuerdo al trámite administrativo precontractual, se realizan las siguientes actividades:
Se revisaron los documentos previstos de la AUC del año 2019 y se pasó la información al formato correspondiente en su nueva versión:
208-DGC-Ft-44 ESTUDIOS PREVIOS MINIMA CUANTIA V3, junto con el Anexo Técnico.
208-DGC-Ft-78 FORMATO DE ANALISIS DEL SECTOR V2.
208-DGC-Ft-81 MATRIZ DE ANÁLISIS, ESTIMACIÓN Y TIPIFICACIÓN DE RIESGOS V1.
- Se realiza consulta de empresas acreditadas por la ONAC que prestan servicios de auditoría interna de calidad.
- Se realiza solicitud de cotizaciones mediante correo electronico a las empresas: Cotecna, Bureau Veritas, Global Colombia Certificación, Applus, SGS, QUA y Consejo Colombiano de Seguridad; de las cuales solamente se tuvieron en cuenta para el análisis del sector las cuatro (4) cotizaciones entregadas mas eficientemente y que cumplian con los requerimientos establecidos en el anexo técnico (Cotecna, Bureau Veritas, Applus y Consejo Colombiano de Seguridad). Dicha información se encuentra en la Carpeta de Correos enviados, Carpeta de Cuestionarios diligenciados y en la Carpeta de Cotizaciones recibidas.
- De acuerdo a las cotizaciones recibidas, se realiza la Matriz de Cotizaciones, la cual contiene la relación de empresas, fechas de recibido y precios.
- Se realizan consultas en la página SECOP I y SECOP II para conocer las entidades del sector (Habitat) y otras entidades (Agencia Nacional de Infraestructura, Cuerpo Oficial de Bomberos de Bogota, Instituto Distrital de Turismo y Secretaria Juridica Distrital) que contrataron los servicios de auditoría interna de calidad en vigencias inmediatamente anteriores.
- Se realiza Memorando 2020IE1402 para la solicitud de viabilidad y CDP para auditoría interna de calidad del Sistema de Gestión de Calidad de la entidad.
- Se realiza Formato de carta de presentación de la propuesta.
- Se realiza Formato oferta economica.
- Se realiza certificado SISCO 411-2020.
- Se imprimen todos los soportes correspondientes a la parte precontractual y se organiza la carpeta expediente.
- Se cuenta con Viabilidad y CDP 
- Se realiza Memorando 2020IE2429 Solicitud para inicio del proceso
- Se radica carpeta expediente con 91 folios en la Dirección Corporativa el dia 17 de febrero de 2020 a las 4:20 pm.
- Se realizan correcciones a las observaciones realizadas por el area de contratación el dia 19/02/20
- Se definen las  personas que conformarán el comité técnico para la revisión del presente proceso son: Manuel Andres Farías Pinzón - Control Interno / Asbleydi Andrea Sierra Ochoa - Control Interno / Ivonne Andrea Torres Cruz - Control Interno / 
Jonnathan Andrés Lara Herrera - Oficina Asesora de Planeación.
- Se realiza evaluación técnica de la propuesta presentada por NYCE COLOMBIA, mediante memorando 2020IE3410, donde se solicita subsanar (Correo de subsanación). Una vez recibida la respuesta de la subsanación realizada por NYCE COLOMBIA, se revisa nuevamente la parte técnica y economica, donde siguen incumpliendo en la totalidad de requisitos, por ende se remite respuesta de evaluación técnica final mediante memorando 2020IE3913.
- Se realiza evaluación técnica de la propuesta presentada por GLOBAL COLOMBIA, mediante memorando 2020IE3930, donde se solicita subsanar (Correo de subsanación). Una vez recibida la respuesta de la subsanación realizada por GLOBAL COLOMBIA, se revisa nuevamente la parte técnica y economica, donde siguen incumpliendo en la totalidad de requisitos, por ende se remite respuesta de evaluación técnica final mediante memorando 2020IE4541.
- Se realiza evaluación técnica de la propuesta presentada por BUREAU VERITAS, mediante memorando 2020IE4543, donde se solicita subsanar (Correo de subsanación). Una vez recibida la respuesta de la subsanación realizada por BUREAU VERITAS, se revisa nuevamente la parte técnica y economica, donde siguen incumpliendo en la totalidad de requisitos, por ende se remite respuesta de evaluación técnica final mediante memorando 2020IE4919.
- Se realiza evaluación técnica de la propuesta presentada por APPLUS, mediante memorando 2020IE4920, donde se solicita subsanar (Correo de subsanación). Una vez recibida la respuesta de la subsanación realizada por APPLUS, se revisa nuevamente la parte técnica y economica, donde siguen incumpliendo en la totalidad de requisitos, por ende se remite respuesta de evaluación técnica final mediante memorando 2020IE5033.
- Se realiza evaluación técnica de la propuesta presentada por COTECNA, mediante memorando 2020IE5023, donde se informa el cumplimiento total de los requisitos de la parte tecnica, pero la parte juridica solicita subsanar (Correo de subsanación). Una vez recibida la respuesta de la subsanación realizada por COTECNA, se revisa nuevamente la parte técnica y economica donde siguen cumpliendo en la totalidad de requisitos, por ende se remite respuesta de evaluación técnica final mediante memorando 2020IE5105.
De acuerdo al cumplimiento de los requisitos tanto tecnicos como juridicos, queda COTECNA como la empresa que va a realizar la auditoría interna de calidad mediante contrato 333-2020.</t>
  </si>
  <si>
    <t>Se realizaron los certificados de cumplimiento de los contratistas: Andrea Sierra, Marcela Urrea, Ángelo Díaz y Andrés Farias de las cuentas del mes de febrero 2020.
Cuentas de cobro de contratistas: Andrea Sierra, Marcela Urrea, Ángelo Díaz y Andrés Farias del mes de febrero 2020 radicadas en la Dirección de Gestión Corporativa y CID y en la Subdirección Financiera.</t>
  </si>
  <si>
    <t>La información se encuentra en la ruta: \\10.216.160.201\control interno\2020\00. APOYO\03. Contratación en la carpeta de cada contratista.</t>
  </si>
  <si>
    <t>Se realiza en el Sisco los siguientes documentos con respecto a la contratación de los 4 contratistas: Andrea Sierra, Marcela Urrea, Angelo Diaz y Andres Farias: 
*Siscos 462 - 464 - 465 - 466
*Estudios previos
*Carta de ausencia de personal
*Selección de contratista
*Solicitud de ausencia
Queda pendiente el documento "Solicitud elaboración contrato", ya que ese se elabora con el certificado del CDP de cada contratista y a la fecha no se cuenta con dicho certificado.
Ademas se imprime documentación de cada contratista y se arma expediente de cada uno, los cuales se encuentran en revisión por parte de la Ing. Ivonne Torres.</t>
  </si>
  <si>
    <t>Se realiza solicitud de la informacion a Tic mediante memorando 2020IE3398 del dia 03Mar2020
Información reportada por la Ing Ivonne Torres.</t>
  </si>
  <si>
    <t>La información se encuentra en la ruta:\\10.216.160.201\control interno\2020\28.05 PM\INTERNO\I_Seg_2020</t>
  </si>
  <si>
    <t>Se realiza revisión en magnetico de planes faltantes en matriz y revisión de actividades de acuerdo al ultimo plan de mejoramiento aprobado por memorando.
Pendiente verificar Plan de Mejoramiento consolidado contra el físico de los planes entregados por memorando de cada proceso.
Pendiente elaboración de memorando donde se solicita el seguimiento a cada proceso, con fechas de entrega de dicho seguimiento.</t>
  </si>
  <si>
    <t>Se realizaron los certificados de cumplimiento de los contratistas: Andrea Sierra, Marcela Urrea, Ángelo Díaz y Andrés Farias de las cuentas del mes de marzo 2020.
Cuentas de cobro de contratistas: Andrea Sierra, Marcela Urrea, Ángelo Díaz y Andrés Farias del mes de marzo 2020 radicadas en la Dirección de Gestión Corporativa y CID y en la Subdirección Financiera.</t>
  </si>
  <si>
    <t>Ruta seguimiento PAA 2020 con corte a 31Mar2020: \\10.216.160.201\control interno\2020\PAA</t>
  </si>
  <si>
    <r>
      <t xml:space="preserve">Se realizó seguimiento del PAA 2020 con corte al 31Mar2020 dando cumplimiento del </t>
    </r>
    <r>
      <rPr>
        <sz val="9"/>
        <color rgb="FFFF0000"/>
        <rFont val="Arial"/>
        <family val="2"/>
      </rPr>
      <t xml:space="preserve">99,06% </t>
    </r>
    <r>
      <rPr>
        <sz val="9"/>
        <color theme="1"/>
        <rFont val="Arial"/>
        <family val="2"/>
      </rPr>
      <t xml:space="preserve">a sus actividades pactadas por cada uno de sus integrantes.
</t>
    </r>
    <r>
      <rPr>
        <sz val="9"/>
        <color rgb="FFFF0000"/>
        <rFont val="Arial"/>
        <family val="2"/>
      </rPr>
      <t>Igualmente se realiza seguimiento al Plan de Acción de Gestión del primer trimestre 2020</t>
    </r>
  </si>
  <si>
    <t>NO ACT</t>
  </si>
  <si>
    <t>EVIDENCIA</t>
  </si>
  <si>
    <t>OBSERVACION</t>
  </si>
  <si>
    <t>PARA INCLUIR EN EL SEGUIMIENTO CON CORTE AL 30Abr2020</t>
  </si>
  <si>
    <t>NOMBRE</t>
  </si>
  <si>
    <t>ANDRES</t>
  </si>
  <si>
    <t>Las evidencias de las solicitudes y sus respuestas se encuentra en la ruta \\10.216.160.201\control interno\2020\19.03 INF. AUDITORIAS C. I\19.03 EXTERNAS\01. PAD (2020) CÓDIGO 56
Oficios de solicitud con sus respuestas :
01. 2019ER19386:
RTA 1  - 2020EE239
RTA  2 - 2020EE320 
RTA 3 - 2020EE442 
RTA 4 - 2020EE446
RTA 5 - 2020EE447
02. 2020EE359
RTA - 2020ER372
03. 2020ER679:
RTA 1 - 2020EE845
RTA 2 -  2020EE897
RTA 3 - 2020EE900
04. 2020ER832
RTA - 2020EE1011
05. 2020ER952
RTA - 2020EE1367
El 19Mar2020 se realizó el acompañamiento a visita administrativa al contrato de vigilancia y seguridad 538 de 2019, solicitada a través del radicado CVP 2020ER3359, Contraloría 2-2020-05584 de fecha los dos del 17Mar2020.
Sehan atendido solicitudes a través de correo institucional por el Doctor Ángel Niño.</t>
  </si>
  <si>
    <t>Se valido información en el Storm User, se solicito firma al Director General y se cargaron los documenos correspondientes a Deuda Pública, Financiera y Contratación al Sistema de Vigilancia y Control Fiscal SIVICOF</t>
  </si>
  <si>
    <t>Se asistio al Comité Distrital de Auditoría el 24Ene2020
Se asistió al Comité Financiero el 21Feb2020
Se asistio a Comité Financiero el 17Mar2020</t>
  </si>
  <si>
    <t>Se obtuvo certificado de reporte de la información, se solicito publicación del mismo a la página web de la entidad.</t>
  </si>
  <si>
    <t>ASUNTOS EN PROCESO ÁNGELO DÍAZ Y PARTE ANDRÉS FARIAS - FEBRERO Y MARZO 2020</t>
  </si>
  <si>
    <t>Asuntos en proceso</t>
  </si>
  <si>
    <t>Fecha programada de inicio</t>
  </si>
  <si>
    <t>Fecha programada de finalización</t>
  </si>
  <si>
    <t>RESPONSABLE</t>
  </si>
  <si>
    <t>PREPARACIÓN Y EJECUCIÓN DE TALLER ANÁLISIS DE CAUSAS</t>
  </si>
  <si>
    <t>ÁNGELO</t>
  </si>
  <si>
    <t>Capacitar a todos los enlaces de los procesos en análisis causal.</t>
  </si>
  <si>
    <t>SOCIALIZACIÓN PROCEDIMIENTO DE GESTIÓN DE LA MEJORA</t>
  </si>
  <si>
    <t>Capacitar a todos los enlaces en el procedimiento de gestión de la mejora.</t>
  </si>
  <si>
    <t>SEGUIMIENTO AL PLAN ESTRATÉGICO DE TECNOLOGÍAS DE LA INFORMACIÓN Y LAS COMUNICACIONES - PETI</t>
  </si>
  <si>
    <t>Solicitar estado de PETI 2019 y formulación 2020.</t>
  </si>
  <si>
    <t>Verificar el estado de las actividades del PETI 2019 y formulación 2020.</t>
  </si>
  <si>
    <t>Generar Informe de seguimiento al plan estratégico al PETI, enviar correo de publicación y de informe a las dependencias interesadas.</t>
  </si>
  <si>
    <t>SEGUIMIENTO AL PLAN DE MEJORAMIENTO INTERNO TERMINAR 2019</t>
  </si>
  <si>
    <t>Enviar informe de plan de mejoramiento por procesos.</t>
  </si>
  <si>
    <t>Terminar de consolidar matriz 2020</t>
  </si>
  <si>
    <t>AUDITORÍA VIVIENDA - SORTWARE Y HARDWARE (INVENTARIOS)</t>
  </si>
  <si>
    <t>Solicitar a la oficina de Tecnologías de la Información y la Comunicación y a Gestión Administrativa los inventarios de software y equipos de la dependencia de Dirección de Vivienda, respectivamente, con plazo de entrega hasta el 01/03/2020.</t>
  </si>
  <si>
    <t>Calcular tamaño de muestra de equipos y seleccionar muestra aleatoria con el fin de verificar la información enviada.</t>
  </si>
  <si>
    <t>Verificar el software instalado y los inventarios de equipos, teniendo en cuenta el responsable asignado al equipo y el equipo periférico.</t>
  </si>
  <si>
    <t>Generar Informe de las verificaciones realizadas,  enviar correo de publicación y de informe a las dependencias interesadas.</t>
  </si>
  <si>
    <t>AUDITORÍA VIVIENDA - INDICADORES</t>
  </si>
  <si>
    <t>Revisión formulación, seguimiento y evaluación indicadores de gestión del proceso (11 indicadores en el Formato: 208-PLA-Ft-55 Plan de Acción de Gestión).</t>
  </si>
  <si>
    <t>Verificar el cumplimiento del procedimiento de gestión de Indicadores.</t>
  </si>
  <si>
    <t>Generar informe de seguimiento, enviar correo de publicación y de informe a las dependencias interesadas.</t>
  </si>
  <si>
    <t>La ruta de de la informacion se encuentra en: \\10.216.160.201\control interno\2020\19.04 INF.  DE GESTIÓN\PETI</t>
  </si>
  <si>
    <t>Ruta de la informacion: \\10.216.160.201\control interno\2020\02.01 ACTAS COMITE C. I\Plan de trabajo CICCI
Correo electrónico del 11/03/2020 de Comunicaciones socializando a todos los funcionarios y contratistas el estatuto y Código de ética.
Correo electrónico del 12/03/2020 adjuntando informe de cumplimiento del Estatuto de auditoría interna  y Código de ética del auditor.
Presentación de sensibilización a equipo auditor.
Registro de reunión y capacitación en el tema a toda la entidad.</t>
  </si>
  <si>
    <t>Se cuenta con memorando 2020IE2745 del dia 19/02/20, donde se comunica la apertura de la auditoría al proceso de mejoramiento de vivienda.
Se cuenta con acta donde se realiza reunión de apertura el dia 20/02/20 y listado de asistentes.
Se cuenta con memorando 2020IE2968 del dia 21/02/20 donde se realiza solicitud de información a la OAP para el desarrollo de la auditoría.
Se cuenta con cartas de representación de los siguientes procesos: TIC, Financiera, Sub. AMD y Corporativa.
Se recolectó información por parte de las areas de Financiera y OAP, se encuentra en proceso del analisis de información.
El día 18Mar2020 a través de correo electrónico, se envia relación de metas con los procedimientos de acuerdo a reunión con el enlace, Luis Gabriel Rodríguez, ademas se realiza solicitud de las bases de los procedimientos.
Se encuentra en proceso de elaboración el informe de la auditoría realizada al proceso de Mejoramiento de Vivienda.</t>
  </si>
  <si>
    <t>La información se encuentra en la ruta: \\10.216.160.201\control interno\2020\19.03 INF. AUDITORIAS C. I\19.03 INTERNAS\Mejoramiento de Vivienda\papeles de trabajo ajam
- 2020IE1167 Solic. Reunión
- 2020IE2745 Com. Apertura
- Acta de Reunión apertura
- Listado de Asistentes a la apertura
- 2020IE2968 Solic Informacion OAP
- Cartas de representación de los siguientes procesos: TIC, Financiera, Sub. AMD y Corporativa.
-Solicitudes de información por correo electronico.</t>
  </si>
  <si>
    <t>La información se encuentra en la ruta: \\10.216.160.201\control interno\2020\00. APOYO\04. planta\concertación 2020\Alexandra Alvarez
Memorando 2020IE1001 Eval. de gestión
Memorando 2020IE2721 CONC. ALEXANDRA</t>
  </si>
  <si>
    <t>La información se encuentra en la ruta: \\10.216.160.201\control interno\2020\02.01 ACTAS COMITE C. I\28ener2020
Acta firmada se encuentra en ruta arriba indicada</t>
  </si>
  <si>
    <t>La información se encuentra en la ruta: \\10.216.160.201\control interno\2020\02.01 ACTAS COMITE C. I\28ener2020
Acta firmada del dia 28/01/20</t>
  </si>
  <si>
    <t>Se realiza informe, el cual es enviado para revisión por parte de la Ing.
Se realizaron ajustes al informe de acuerdo a observaciones de la Asesora de CI, se socializó a través de correo electrónico de Comunicaciones a todos los funcionarios y contratistas de la CVP el Estatuto de auditoría interna y código de ética del auditor, se sensibilizó a equipo auditor de los resultados del informe. Pendiente por suscripción de firmas, publicación en carpeta de calidad y remisión a integrantes del comité.</t>
  </si>
  <si>
    <t>Se cuenta con memorando 2020IE2745 del dia 19/02/20, donde se comunica la apertura de la auditoría al proceso de mejoramiento de vivienda.
Se cuenta con acta donde se realiza reunión de apertura el dia 20/02/20 y listado de asistentes.
Se cuenta con memorando 2020IE2968 del dia 21/02/20 donde se realiza solicitud de información a la OAP para el desarrollo de la auditoría.
Se cuenta con cartas de representación de los siguientes procesos: TIC, Financiera, Sub. AMD y Corporativa.
Las evidencias se encuentran en la carpeta compartida en el archivo: "Papeles de trabajo MUJ", el análisis de la inoportunidad de las respuestas de PQRSD se encuentra en un 25%. Con los insumos recibidos se dará inicio a las demás actividades.</t>
  </si>
  <si>
    <t>La información se encuentra en la ruta: \\10.216.160.201\control interno\2020\19.03 INF. AUDITORIAS C. I\19.03 INTERNAS\Mejoramiento de Vivienda
- 2020IE1167 Solic. Reunión
- 2020IE2745 Com. Apertura
- Acta de Reunión apertura
- Listado de Asistentes a la apertura
- 2020IE2968 Solic Informacion OAP
- Cartas de representación de los siguientes procesos: TIC, Financiera, Sub. AMD y Corporativa.
- Solicitud de información relacionada con PQRSD contestadas de manera inoportuna - Proceso: Mejoramiento de vivienda. (25-02-2020). Respuesta del proceso (28-02-2020).
- Visita administrativa al proceso de Servicio al Ciudadano relacionada con el procedimiento de atención a PQRSD; se realizó solicitud de información. (03-03-2020). Información recibida (10 y 11-03-2020).
- Visita administrativa al proceso de mejoramiento de vivienda relacionada con PQRSD, Servicio al Ciudadano y Racionalización de Trámites (13-03-2020).
- Solicitud de base de datos de licencias de 2019. (13-03-2019). Se recibió información el 13-03-2020.
- Solciitud de cuatro expedientes derivados de la muestra de la base detos de licencias. (19
-03-2020).
- Solicitud a la OAP de documentos obsoletos del procedimiento de "Asistencia Técnica". (13-03-2020). Información recibida el 16-03-2020.
Las evidencias se encuentran en la carpeta compartida en el archivo: "Papeles de trabajo MUJ"</t>
  </si>
  <si>
    <t>Se envió con radicado No 2020EE2982 El cual se encuentra en la ruta: CI 2020 Inf. A entidades de control - Personeria febrero.</t>
  </si>
  <si>
    <t>Se envio con radicado No 2020EE2982 el 10 de marzo de 2020.El cual se encuentra en la ruta: CI 2020 Inf. A entidades de control - Personeria febrero.</t>
  </si>
  <si>
    <t>Se cuenta con memorando 2020IE2745 del dia 19/02/20, donde se comunica la apertura de la auditoría al proceso de mejoramiento de vivienda.
Se cuenta con acta donde se realiza reunión de apertura el dia 20/02/20 y listado de asistentes.
Se cuenta con memorando 2020IE2968 del dia 21/02/20 donde se realiza solicitud de información a la OAP para el desarrollo de la auditoría.
Se cuenta con cartas de representación de los siguientes procesos: TIC, Financiera, Sub. AMD y Corporativa.
Verificación en el aplicativo Secop I y Secop II, del universo de contratación del 1/01/19 al 31/12/19 a fin de tomar la muestra representativa y posteriormente solicitar los expedientes contractuales para su análisis.
Como respuesta al Memorando N° 2020IE3066, la Dirección de Gestión Corporativa, envía la remisión de 15 expedientes los cuales eran objeto de analisis, sin embargo teniendo en cuenta la actual situación de aislamiento obligatorio, se revisará la información publicada para cada expediente contractual en el aplicativo Secop II.</t>
  </si>
  <si>
    <t>La información se encuentra en la ruta: \\10.216.160.201\control interno\2020\19.03 INF. AUDITORIAS C. I\19.03 INTERNAS\Mejoramiento de Vivienda
- 2020IE1167 Solic. Reunión
- 2020IE2745 Com. Apertura
- Acta de Reunión apertura
- Listado de Asistentes a la apertura
- 2020IE2968 Solic Informacion OAP
- Cartas de representación de los siguientes procesos: TIC, Financiera, Sub. AMD y Corporativa.
Matriz de contratos suscritos por el área en el periodo al 1/01/19 al 31/12/19 
-2020IE3066 Solicitud expedientes</t>
  </si>
  <si>
    <t>Durante el mes de marzo se han atendido las siguientes peticiones: 
-SDQS 367312020 fecha de respuesta 13Mar2020
- SDQS 457182020 fecha de respuesta 19Mar.
-Actualmente se esta elaborando la respuesta a la peticion SDQS 512362020, ya que se solicitó información a TIC, Planeación, Corporativa y Adminstrativa.
De igual mandera se le traslado al IDIGER y a la EEAB por competencia (2020EE3328 y 2020EE3330)</t>
  </si>
  <si>
    <t>SDQS 367312020 fecha de respuesta 13Mar2020
SDQS 457182020 fecha de respuesta 19Mar.
-Memo 2020EE3328 y Memo 2020EE3330 de traslado al IDIGER y a la EEAB por competencia de la respuesta a la petición SDQS 512362020, igualmente solicitó información a TIC, Planeación, Corporativa y Adminstrativa.</t>
  </si>
  <si>
    <t>Se remitió memorando 2020IE1051 del dia 11/02/20 donde se solicita el expediente a la Dirección de Gestión Corporativa.
Una vez entregado el expediente a esta asesoria, se verificó y analizó en busqueda de los soportes que dieran cuenta de cada una de las obligaciones contractuales.
Evidenciados los soportes, se ordenaron en un archivo, de conformidad al numero de obligaciones.
Se envia correo electronico dirigido al representante de Applus, donde se le indica la manera de cargar los soportes en el Secop y se le solicita ademas el cargue adicional del clausulado de la poliza de cumplimiento.
Una vez confirmado el cargue de la información por parte de la empresa APPLUS, se inicia el proceso de verificación de la información y elaboración del acta.</t>
  </si>
  <si>
    <t>La información remitida con ocasión de la generación del normograma para el proceso de evaluación de la gestión, se encuentra recopilada en la carpeta compartida de Control Interno en la siguiente ruta: \\10.216.160.201\controlinterno\2020\00. APOYO\12 Normograma</t>
  </si>
  <si>
    <t>La informacion se remitió en la fecha propuesta por la oficina Asesora de Planeación</t>
  </si>
  <si>
    <t>Información en la ruta: \\10.216.160.201\control interno\2020\19.04 INF.  DE GESTIÓN\SEG COMITE INV. BIENES INMUEBLES
Se solicitó información el 16-03-2020 mediante memorando 2020IE4995.
Se recibió información el 19-03-2020 mediante memorando 2020IE5152.
Informe enviado a los integrantes del comité el dia mediante memorando 2020IE5226 del dia 30Mar2020 y publicado en pagina web</t>
  </si>
  <si>
    <t>Se cuenta con el informe de seguimiento al Comité técnico de inventarios de bienes inmuebles, el cual fue enviado mediante memorando 2020IE5226 del dia 30Mar2020 a todos los integrantes del comité y publicado en pagina web.</t>
  </si>
  <si>
    <t>Información en la ruta: \\10.216.160.201\control interno\2020\19.04 INF.  DE GESTIÓN\EVALUACIÓN POR DEPENDENCIAS
Memo 2020IE2976 Oficina Tecnologías de la Información y las Comunicaciones
Memo 2020IE2974 Oficina Asesora de Planeación
Memo 2020IE2975 Oficina Asesora de Comunicaciones
Memo 2020IE2979 Dirección de Reasentamientos
Memo 2020IE2978 Dirección de Urbanizaciones y Titulación
Memo 2020IE2980 Dirección de Mejoramiento de Vivienda
Memo 2020IE2996 Dirección de Mejoramiento de Barrios
Memo 2020IE2995 Dirección Jurídica
Memo 2020IE2977 Dirección de Gestión Corporativa y CID
Memos 2020IE2981 - 2020IE3000 Subdirección Administrativa
Memo 2020IE2988 Subdirección Financiera
Memo 2020IE3001 Dirección General
Asesoría de Control Interno
Publicación de todas las evalauciones de dependencias 2019 en pagina web.</t>
  </si>
  <si>
    <t>En desarrollo de esta actividad y de conformidad de lo dispuesto en el Inciso 2do del Artículo 39 de la Ley 909 de 2004, (entre otras normas) se realizó la evaluación por dependencias y se comunicó a las siguientes áreas mediante memorandos:
Memo 2020IE2976 Oficina Tecnologías de la Información y las Comunicaciones
Memo 2020IE2974 Oficina Asesora de Planeación
Memo 2020IE2975 Oficina Asesora de Comunicaciones
Memo 2020IE2979 Dirección de Reasentamientos
Memo 2020IE2978 Dirección de Urbanizaciones y Titulación
Memo 2020IE2980 Dirección de Mejoramiento de Vivienda
Memo 2020IE2996 Dirección de Mejoramiento de Barrios
Memo 2020IE2995 Dirección Jurídica
Memo 2020IE2977 Dirección de Gestión Corporativa y CID
Memos 2020IE2981 - 2020IE3000 Subdirección Administrativa
Memo 2020IE2988 Subdirección Financiera
Memo 2020IE3001 Dirección General
Asesoría de Control Interno
Una vez remitidos los correspondientes memorandos a cada una de las dependencias de la entidad, mediante correo electronico de fecha 25Feb2020, igualmente se solicita al web master de la CVP la publicación de la información en la pagina web de la entidad, pero es publicada por parte del Web Master el dia 24Mar2020, pero quedan mal cargadas por ende, se solicita correcta publicacion el mismo dia, donde responden el dia 25Mar2020 que se publican de la forma correcta.
Se verifica publicación correcta.</t>
  </si>
  <si>
    <t xml:space="preserve">Durante el periodo objeto de seguimiento (Enero) se asistió al Comité de Conciliación de la Caja de la Vivienda Popular donde se expusieron los siguientes casos:
1. Audiencia de conciliación judicial Consorcio CVP G2
2. Audiencia Pacto de Cumplimiento Torres de San Rafael 
De manera virtual se hizo presencia en el Comité de Conciliación de Fecha 30 de enero de 2020, donde el Secretario Técnico del mismo comité presentó el informe de gestión de las actividades adelantadas entre el 1° de julio de 2019 al 31 de diciembre de 2019.
Durante el periodo objeto de seguimiento (Marzo) se asistió el dia 10 de marzo al Comité de Conciliación de la Caja de la Vivienda Popular donde se expusieron los siguientes casos:
1.   Audiencia conciliación Caso Luz Marina Ramírez
2.   Audiencia conciliación Caso Gian Polzar
3.     Estudio Acción de Repetición Caso Consorcio interventorías.
 4.     Caso Parque Metropolitano
El dia 04 de marzo se asistio al comite de contratacion donde se presento la evolucion del proceso de contratacion de menor cuantia para la realizacion de auditoria de calidad </t>
  </si>
  <si>
    <t>Se cuenta con memorando 2020IE2619 del dia 18Feb2020, dirigido a la Subdirección Financiera, donde se realiza solicitud de información para realizar el seguimiento al Sistema de Información de Procesos Judicialesde Bogotá SIPROJ - Web D.C
Se recibe respuesta al memorando 2020IE2619 por parte de la Subdirección Financiera mediante memorando 2020IE2727 del dia 19Feb2020
Se analizó la información remitida por Financiera y la extraida del Sistema de Información de Procesos Judicialesde Bogotá SIPROJ - Web D.C
Una vez se tiene toda la informacion necesaria para la construcción del informe de Siproj, actualmente se esta proyectando el mismo, a fin de remitirle a la Asesora de control Interrno para su conocimiento y observaciones.</t>
  </si>
  <si>
    <t>De manera virtual se hizo presencia en el Comité de Conciliación de Fecha 30 de enero de 2020, donde el Secretario Técnico del mismo comité presentó el informe de gestión de las actividades adelantadas entre el 1° de julio de 2019 al 31 de diciembre de 2019.
Se asistió al Primer Comité Institucional de Coordinación de Control Interno - CICCI el día 28/1/20, donde se presentaron los resultados del Plan Anual de Auditorías 2019 y la formulación y aprobación del PAA 2020.
En el mes de marzo se asistió a los siguientes:
Reunion presencial con el director general y directivos los dias 12,16,17, 20, 21, 23, 25, 27, 28, 29 y 31 de marzo.
Comité directivo el 02Mar2020
Comité de Contratación el 04Mar2020
Comité de Conciliación el 10Mar2020
Comité de Seguimiento financiero el 17Mar2020
Comité Técnico de Bienes Inmuebles el 27Mar2020
Comité Institucional de Gestión y Desempeño el 11Mar2020 y 30Mar2020
Comité de Conciliación Virtual 31Mar2020</t>
  </si>
  <si>
    <t>Se genera informe de seguimiento al PETI, enviado a la ing. para revisión el dia 13/03/20, mediante correo electronico, igualmente se cuenta con memorando en proyeccion para enviar a responsables.</t>
  </si>
  <si>
    <t>TERMINA MES</t>
  </si>
  <si>
    <t>Evidencia en la ruta: \\10.216.160.201\control interno\2020\19.04 INF.  DE GESTIÓN\MIPG
Archivo en excel Autodiagnóstico 7-controlinterno Rta Control Interno</t>
  </si>
  <si>
    <t>El autodiagnositco se empezó a elaborar y por motivos de carga laboral no se ha podido terminar, donde se encuentran 57 preguntas que se deben responder con respecto a la politica de control interno.</t>
  </si>
  <si>
    <t>La informaión se encuentra en la ruta: \\10.216.160.201\control interno\2020\28.05 PM\INTERNO\CAPACITACIÓN
Registro de reunion del dia 15/01/20 capacitación analisis causal formulación de planes de mejoramiento
Registro de capacitación Titulación del 20Ene2020
Registro de capacitación Financiera del 17Ene2020
Diseño de dos (2) persentaciones en PowerPoint para socializar a enlaces</t>
  </si>
  <si>
    <t>Se diseñó la capacitación para el fortalecimiento del analisis causal para la formulación de planes de mejoramiento, se ha implementado en tres (3) de 16 procesos.
Se realizaron las siguientes capacitaciones:
*Capacitación analisis causal, formulacion plan de mejoramiento el dia 15Ene2020 con el proceso de Reasentamientos y control interno 
*CapacitaciónTitulación del 20ene2020
*Capacitación Financiera del 17Ene2020
Pendiente realizar capacitación virtual</t>
  </si>
  <si>
    <t>Del total de actividades del PAA al 31Mar2020 (169), deberían estar cumplidas 40</t>
  </si>
  <si>
    <t>Act que se iniciaron en ene-feb-mar y que terminan posterior a ene-feb-mar</t>
  </si>
  <si>
    <t>Act cumplidas con fecha fin ene-feb-mar</t>
  </si>
  <si>
    <t>Lo Que deberia llevar</t>
  </si>
  <si>
    <t>Las 40 acciones cuando estén cumplidas, deberán sumar el 22,53% del total del plan = 100% (en valor absoluto)</t>
  </si>
  <si>
    <t>Existen otras 22 actividades que se iniciaron en enero, febrero y marzo, pero su fecha de finalización es posterior al 31Ene2020, 29Feb2020 y 31Mar2020, siendo que de estas 22, no se ha finalizado ninguna.</t>
  </si>
  <si>
    <t>Luego entonces, se explica el avance de las 22 actividades que están en ejecución, donde para medir este avance que deberían llevar, se tomó el tiempo transcurrido desde la fecha de inicio de cada una, hasta el 31Mar2020 y ese tiempo se dividió entre el tiempo total de cada actividad. Después, ese porcentaje se multiplicó por el valor de la actividad ponderada. Este valor correspondió a 7,23% del total del PAA.</t>
  </si>
  <si>
    <r>
      <t xml:space="preserve">Así las cosas, el avance total del PAA al 31Mar2020 debería ser del </t>
    </r>
    <r>
      <rPr>
        <sz val="11"/>
        <color rgb="FF00B050"/>
        <rFont val="Arial"/>
        <family val="2"/>
      </rPr>
      <t xml:space="preserve">22,53% </t>
    </r>
    <r>
      <rPr>
        <sz val="11"/>
        <color theme="1"/>
        <rFont val="Arial"/>
        <family val="2"/>
      </rPr>
      <t xml:space="preserve">+ </t>
    </r>
    <r>
      <rPr>
        <sz val="11"/>
        <color rgb="FF0070C0"/>
        <rFont val="Arial"/>
        <family val="2"/>
      </rPr>
      <t>7,23%</t>
    </r>
    <r>
      <rPr>
        <sz val="11"/>
        <color theme="1"/>
        <rFont val="Arial"/>
        <family val="2"/>
      </rPr>
      <t xml:space="preserve"> = 29</t>
    </r>
    <r>
      <rPr>
        <sz val="11"/>
        <rFont val="Arial"/>
        <family val="2"/>
      </rPr>
      <t>,76%</t>
    </r>
  </si>
  <si>
    <t>Están finalizadas 37 de las 40 actividades y están vencidas 3</t>
  </si>
  <si>
    <t>Las 3 actividades vencidas tienen un avance del 1,76%, siendo que debería ser del 1,91%</t>
  </si>
  <si>
    <t>Las 37 actividades cumplidas suman = 20,62%</t>
  </si>
  <si>
    <t xml:space="preserve">El avance total de las 40 actividades es de 20,62% + 1,76% = 22,38% </t>
  </si>
  <si>
    <t>El avance de estas 22 actividades al 31Mar2020 fue del 5,26%</t>
  </si>
  <si>
    <r>
      <t>El avance Real total del PAA al 31Mar2020 es del</t>
    </r>
    <r>
      <rPr>
        <sz val="11"/>
        <color theme="9"/>
        <rFont val="Arial"/>
        <family val="2"/>
      </rPr>
      <t xml:space="preserve"> 20,62% </t>
    </r>
    <r>
      <rPr>
        <sz val="11"/>
        <color theme="1"/>
        <rFont val="Arial"/>
        <family val="2"/>
      </rPr>
      <t xml:space="preserve">+ </t>
    </r>
    <r>
      <rPr>
        <sz val="11"/>
        <color theme="6" tint="-0.249977111117893"/>
        <rFont val="Arial"/>
        <family val="2"/>
      </rPr>
      <t>1,76%</t>
    </r>
    <r>
      <rPr>
        <sz val="11"/>
        <color theme="1"/>
        <rFont val="Arial"/>
        <family val="2"/>
      </rPr>
      <t xml:space="preserve"> + </t>
    </r>
    <r>
      <rPr>
        <sz val="11"/>
        <color rgb="FFFF0000"/>
        <rFont val="Arial"/>
        <family val="2"/>
      </rPr>
      <t xml:space="preserve">5,26% </t>
    </r>
    <r>
      <rPr>
        <sz val="11"/>
        <color theme="1"/>
        <rFont val="Arial"/>
        <family val="2"/>
      </rPr>
      <t>= 28,32%</t>
    </r>
  </si>
  <si>
    <r>
      <t xml:space="preserve">La eficacia del PAA es del (Avence Real) </t>
    </r>
    <r>
      <rPr>
        <b/>
        <sz val="11"/>
        <color theme="1"/>
        <rFont val="Arial"/>
        <family val="2"/>
      </rPr>
      <t>27,64%</t>
    </r>
    <r>
      <rPr>
        <sz val="11"/>
        <color theme="1"/>
        <rFont val="Arial"/>
        <family val="2"/>
      </rPr>
      <t xml:space="preserve"> / (lo que debería llevar) </t>
    </r>
    <r>
      <rPr>
        <b/>
        <sz val="11"/>
        <color theme="1"/>
        <rFont val="Arial"/>
        <family val="2"/>
      </rPr>
      <t>29,76%</t>
    </r>
    <r>
      <rPr>
        <sz val="11"/>
        <color theme="1"/>
        <rFont val="Arial"/>
        <family val="2"/>
      </rPr>
      <t xml:space="preserve"> =</t>
    </r>
    <r>
      <rPr>
        <b/>
        <sz val="11"/>
        <color theme="1"/>
        <rFont val="Arial"/>
        <family val="2"/>
      </rPr>
      <t xml:space="preserve"> 92,88%</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</si>
</sst>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164" formatCode="_(* #,##0.00_);_(* \(#,##0.00\);_(* &quot;-&quot;??_);_(@_)"/>
    <numFmt numFmtId="165" formatCode="_-* #,##0.00\ &quot;€&quot;_-;\-* #,##0.00\ &quot;€&quot;_-;_-* &quot;-&quot;??\ &quot;€&quot;_-;_-@_-"/>
    <numFmt numFmtId="166" formatCode="_-* #,##0.00\ _€_-;\-* #,##0.00\ _€_-;_-* &quot;-&quot;??\ _€_-;_-@_-"/>
    <numFmt numFmtId="167" formatCode="0.000"/>
    <numFmt numFmtId="168" formatCode="_-* #,##0.000000_-;\-* #,##0.000000_-;_-* &quot;-&quot;_-;_-@_-"/>
    <numFmt numFmtId="169" formatCode="0.0000"/>
    <numFmt numFmtId="170" formatCode="[$-240A]d&quot; de &quot;mmmm&quot; de &quot;yyyy;@"/>
    <numFmt numFmtId="171" formatCode="dd\-mmm\-yyyy"/>
  </numFmts>
  <fonts count="36" x14ac:knownFonts="1">
    <font>
      <sz val="11"/>
      <color theme="1"/>
      <name val="Calibri"/>
      <family val="2"/>
      <scheme val="minor"/>
    </font>
    <font>
      <sz val="11"/>
      <color theme="1"/>
      <name val="Arial"/>
      <family val="2"/>
    </font>
    <font>
      <sz val="11"/>
      <color theme="1"/>
      <name val="Calibri"/>
      <family val="2"/>
      <scheme val="minor"/>
    </font>
    <font>
      <b/>
      <sz val="11"/>
      <color theme="1"/>
      <name val="Calibri"/>
      <family val="2"/>
      <scheme val="minor"/>
    </font>
    <font>
      <sz val="11"/>
      <color rgb="FF000000"/>
      <name val="Calibri"/>
      <family val="2"/>
      <charset val="1"/>
    </font>
    <font>
      <sz val="9"/>
      <color theme="1"/>
      <name val="Arial"/>
      <family val="2"/>
    </font>
    <font>
      <b/>
      <sz val="9"/>
      <color theme="1"/>
      <name val="Arial"/>
      <family val="2"/>
    </font>
    <font>
      <sz val="10"/>
      <name val="Arial"/>
      <family val="2"/>
    </font>
    <font>
      <sz val="10"/>
      <name val="Arial"/>
      <family val="2"/>
    </font>
    <font>
      <sz val="11"/>
      <color theme="1"/>
      <name val="Arial"/>
      <family val="2"/>
    </font>
    <font>
      <sz val="10"/>
      <color theme="1"/>
      <name val="Arial"/>
      <family val="2"/>
    </font>
    <font>
      <b/>
      <sz val="9"/>
      <color rgb="FF000000"/>
      <name val="Arial"/>
      <family val="2"/>
    </font>
    <font>
      <b/>
      <sz val="10"/>
      <color theme="1"/>
      <name val="Arial"/>
      <family val="2"/>
    </font>
    <font>
      <b/>
      <sz val="16"/>
      <color theme="1"/>
      <name val="Arial"/>
      <family val="2"/>
    </font>
    <font>
      <b/>
      <sz val="10"/>
      <name val="Calibri"/>
      <family val="2"/>
      <scheme val="minor"/>
    </font>
    <font>
      <sz val="10"/>
      <color rgb="FF000000"/>
      <name val="Calibri"/>
      <family val="2"/>
      <scheme val="minor"/>
    </font>
    <font>
      <sz val="10"/>
      <name val="Calibri"/>
      <family val="2"/>
      <scheme val="minor"/>
    </font>
    <font>
      <sz val="10"/>
      <color theme="1"/>
      <name val="Calibri"/>
      <family val="2"/>
      <scheme val="minor"/>
    </font>
    <font>
      <sz val="9"/>
      <name val="Arial"/>
      <family val="2"/>
    </font>
    <font>
      <b/>
      <sz val="11"/>
      <color theme="1"/>
      <name val="Arial"/>
      <family val="2"/>
    </font>
    <font>
      <b/>
      <sz val="12"/>
      <color theme="1"/>
      <name val="Arial"/>
      <family val="2"/>
    </font>
    <font>
      <sz val="11"/>
      <color rgb="FF000000"/>
      <name val="Arial"/>
      <family val="2"/>
    </font>
    <font>
      <sz val="11"/>
      <name val="Arial"/>
      <family val="2"/>
    </font>
    <font>
      <b/>
      <sz val="11"/>
      <color rgb="FF000000"/>
      <name val="Arial"/>
      <family val="2"/>
    </font>
    <font>
      <sz val="10"/>
      <color theme="0"/>
      <name val="Arial"/>
      <family val="2"/>
    </font>
    <font>
      <sz val="11"/>
      <color rgb="FF00B050"/>
      <name val="Arial"/>
      <family val="2"/>
    </font>
    <font>
      <sz val="11"/>
      <color rgb="FF0070C0"/>
      <name val="Arial"/>
      <family val="2"/>
    </font>
    <font>
      <sz val="11"/>
      <color rgb="FFFF0000"/>
      <name val="Arial"/>
      <family val="2"/>
    </font>
    <font>
      <b/>
      <sz val="9"/>
      <color indexed="81"/>
      <name val="Tahoma"/>
      <family val="2"/>
    </font>
    <font>
      <sz val="11"/>
      <color theme="6" tint="-0.249977111117893"/>
      <name val="Arial"/>
      <family val="2"/>
    </font>
    <font>
      <sz val="11"/>
      <color theme="9"/>
      <name val="Arial"/>
      <family val="2"/>
    </font>
    <font>
      <sz val="11"/>
      <color rgb="FFC00000"/>
      <name val="Arial"/>
      <family val="2"/>
    </font>
    <font>
      <sz val="11"/>
      <color rgb="FF7030A0"/>
      <name val="Arial"/>
      <family val="2"/>
    </font>
    <font>
      <sz val="11"/>
      <color theme="6" tint="-0.499984740745262"/>
      <name val="Arial"/>
      <family val="2"/>
    </font>
    <font>
      <sz val="11"/>
      <color rgb="FFFF0000"/>
      <name val="Calibri"/>
      <family val="2"/>
      <scheme val="minor"/>
    </font>
    <font>
      <sz val="9"/>
      <color rgb="FFFF0000"/>
      <name val="Arial"/>
      <family val="2"/>
    </font>
  </fonts>
  <fills count="38">
    <fill>
      <patternFill patternType="none"/>
    </fill>
    <fill>
      <patternFill patternType="gray125"/>
    </fill>
    <fill>
      <patternFill patternType="solid">
        <fgColor theme="0" tint="-0.14999847407452621"/>
        <bgColor indexed="64"/>
      </patternFill>
    </fill>
    <fill>
      <patternFill patternType="solid">
        <fgColor theme="0" tint="-0.14999847407452621"/>
        <bgColor rgb="FF000000"/>
      </patternFill>
    </fill>
    <fill>
      <patternFill patternType="solid">
        <fgColor rgb="FFD8D8D8"/>
        <bgColor rgb="FF000000"/>
      </patternFill>
    </fill>
    <fill>
      <patternFill patternType="solid">
        <fgColor theme="9" tint="0.59999389629810485"/>
        <bgColor rgb="FF000000"/>
      </patternFill>
    </fill>
    <fill>
      <patternFill patternType="solid">
        <fgColor theme="9" tint="0.59999389629810485"/>
        <bgColor indexed="64"/>
      </patternFill>
    </fill>
    <fill>
      <patternFill patternType="solid">
        <fgColor theme="7" tint="0.59999389629810485"/>
        <bgColor rgb="FF000000"/>
      </patternFill>
    </fill>
    <fill>
      <patternFill patternType="solid">
        <fgColor theme="7" tint="0.59999389629810485"/>
        <bgColor indexed="64"/>
      </patternFill>
    </fill>
    <fill>
      <patternFill patternType="solid">
        <fgColor theme="3" tint="0.79998168889431442"/>
        <bgColor rgb="FFD9D9D9"/>
      </patternFill>
    </fill>
    <fill>
      <patternFill patternType="solid">
        <fgColor theme="2" tint="-9.9978637043366805E-2"/>
        <bgColor rgb="FFD9D9D9"/>
      </patternFill>
    </fill>
    <fill>
      <patternFill patternType="solid">
        <fgColor theme="0" tint="-4.9989318521683403E-2"/>
        <bgColor rgb="FFD9D9D9"/>
      </patternFill>
    </fill>
    <fill>
      <patternFill patternType="solid">
        <fgColor theme="9" tint="0.79998168889431442"/>
        <bgColor rgb="FFD9D9D9"/>
      </patternFill>
    </fill>
    <fill>
      <patternFill patternType="solid">
        <fgColor rgb="FF00B050"/>
        <bgColor indexed="64"/>
      </patternFill>
    </fill>
    <fill>
      <patternFill patternType="solid">
        <fgColor rgb="FF6699FF"/>
        <bgColor indexed="64"/>
      </patternFill>
    </fill>
    <fill>
      <patternFill patternType="solid">
        <fgColor rgb="FF00FFFF"/>
        <bgColor indexed="64"/>
      </patternFill>
    </fill>
    <fill>
      <patternFill patternType="solid">
        <fgColor rgb="FF66FF66"/>
        <bgColor indexed="64"/>
      </patternFill>
    </fill>
    <fill>
      <patternFill patternType="solid">
        <fgColor rgb="FFFFFF66"/>
        <bgColor indexed="64"/>
      </patternFill>
    </fill>
    <fill>
      <patternFill patternType="solid">
        <fgColor rgb="FFFF7C80"/>
        <bgColor indexed="64"/>
      </patternFill>
    </fill>
    <fill>
      <patternFill patternType="solid">
        <fgColor rgb="FFFF66FF"/>
        <bgColor indexed="64"/>
      </patternFill>
    </fill>
    <fill>
      <patternFill patternType="solid">
        <fgColor rgb="FFCCFF33"/>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rgb="FFFFFF99"/>
        <bgColor indexed="64"/>
      </patternFill>
    </fill>
    <fill>
      <patternFill patternType="solid">
        <fgColor rgb="FFFFFF00"/>
        <bgColor indexed="64"/>
      </patternFill>
    </fill>
    <fill>
      <patternFill patternType="solid">
        <fgColor rgb="FF92D050"/>
        <bgColor indexed="64"/>
      </patternFill>
    </fill>
    <fill>
      <patternFill patternType="solid">
        <fgColor theme="4" tint="0.79998168889431442"/>
        <bgColor theme="4" tint="0.79998168889431442"/>
      </patternFill>
    </fill>
    <fill>
      <patternFill patternType="solid">
        <fgColor rgb="FF47CFFF"/>
        <bgColor indexed="64"/>
      </patternFill>
    </fill>
    <fill>
      <patternFill patternType="solid">
        <fgColor rgb="FFB7ECFF"/>
        <bgColor indexed="64"/>
      </patternFill>
    </fill>
    <fill>
      <patternFill patternType="solid">
        <fgColor theme="0" tint="-0.249977111117893"/>
        <bgColor indexed="64"/>
      </patternFill>
    </fill>
    <fill>
      <patternFill patternType="solid">
        <fgColor rgb="FFFFFFCC"/>
        <bgColor indexed="64"/>
      </patternFill>
    </fill>
    <fill>
      <patternFill patternType="solid">
        <fgColor rgb="FFFF0000"/>
        <bgColor indexed="64"/>
      </patternFill>
    </fill>
    <fill>
      <patternFill patternType="solid">
        <fgColor rgb="FF71DAFF"/>
        <bgColor indexed="64"/>
      </patternFill>
    </fill>
    <fill>
      <patternFill patternType="solid">
        <fgColor rgb="FFC5F0FF"/>
        <bgColor indexed="64"/>
      </patternFill>
    </fill>
    <fill>
      <patternFill patternType="solid">
        <fgColor theme="9" tint="0.79998168889431442"/>
        <bgColor indexed="64"/>
      </patternFill>
    </fill>
    <fill>
      <patternFill patternType="solid">
        <fgColor rgb="FFFFCCFF"/>
        <bgColor indexed="64"/>
      </patternFill>
    </fill>
    <fill>
      <patternFill patternType="solid">
        <fgColor rgb="FFFF99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right/>
      <top style="thin">
        <color theme="4" tint="0.39997558519241921"/>
      </top>
      <bottom/>
      <diagonal/>
    </border>
    <border>
      <left/>
      <right/>
      <top/>
      <bottom style="thin">
        <color theme="4" tint="0.39997558519241921"/>
      </bottom>
      <diagonal/>
    </border>
    <border>
      <left style="dotted">
        <color rgb="FFFFFFFF"/>
      </left>
      <right style="dotted">
        <color rgb="FFFFFFFF"/>
      </right>
      <top style="dotted">
        <color rgb="FFFFFFFF"/>
      </top>
      <bottom style="dotted">
        <color rgb="FFFFFFFF"/>
      </bottom>
      <diagonal/>
    </border>
    <border>
      <left style="dotted">
        <color rgb="FFFFFFFF"/>
      </left>
      <right style="dotted">
        <color rgb="FFFFFFFF"/>
      </right>
      <top style="dotted">
        <color rgb="FFFFFFFF"/>
      </top>
      <bottom/>
      <diagonal/>
    </border>
    <border>
      <left style="dotted">
        <color rgb="FFFFFFFF"/>
      </left>
      <right style="dotted">
        <color rgb="FFFFFFFF"/>
      </right>
      <top/>
      <bottom style="dotted">
        <color rgb="FFFFFFFF"/>
      </bottom>
      <diagonal/>
    </border>
    <border>
      <left style="thin">
        <color indexed="64"/>
      </left>
      <right style="thin">
        <color indexed="64"/>
      </right>
      <top/>
      <bottom/>
      <diagonal/>
    </border>
  </borders>
  <cellStyleXfs count="47">
    <xf numFmtId="0" fontId="0" fillId="0" borderId="0"/>
    <xf numFmtId="9" fontId="2" fillId="0" borderId="0" applyFont="0" applyFill="0" applyBorder="0" applyAlignment="0" applyProtection="0"/>
    <xf numFmtId="0" fontId="4" fillId="0" borderId="0"/>
    <xf numFmtId="9" fontId="4" fillId="0" borderId="0" applyFont="0" applyFill="0" applyBorder="0" applyAlignment="0" applyProtection="0"/>
    <xf numFmtId="0" fontId="7" fillId="0" borderId="0"/>
    <xf numFmtId="165"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4" fontId="8" fillId="0" borderId="0" applyFont="0" applyFill="0" applyBorder="0" applyAlignment="0" applyProtection="0"/>
    <xf numFmtId="0" fontId="2" fillId="0" borderId="0"/>
    <xf numFmtId="0" fontId="8" fillId="0" borderId="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 fillId="0" borderId="0"/>
    <xf numFmtId="0" fontId="2" fillId="0" borderId="0"/>
    <xf numFmtId="0" fontId="8" fillId="0" borderId="0"/>
    <xf numFmtId="0" fontId="2" fillId="0" borderId="0"/>
    <xf numFmtId="0" fontId="2"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0" fontId="2" fillId="0" borderId="0"/>
    <xf numFmtId="0" fontId="2" fillId="0" borderId="0"/>
    <xf numFmtId="164" fontId="2" fillId="0" borderId="0" applyFont="0" applyFill="0" applyBorder="0" applyAlignment="0" applyProtection="0"/>
    <xf numFmtId="0" fontId="2" fillId="0" borderId="0"/>
    <xf numFmtId="0" fontId="8" fillId="0" borderId="0"/>
    <xf numFmtId="0" fontId="2" fillId="0" borderId="0"/>
    <xf numFmtId="165" fontId="8" fillId="0" borderId="0" applyFont="0" applyFill="0" applyBorder="0" applyAlignment="0" applyProtection="0"/>
    <xf numFmtId="164" fontId="8" fillId="0" borderId="0" applyFont="0" applyFill="0" applyBorder="0" applyAlignment="0" applyProtection="0"/>
    <xf numFmtId="166"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2" fillId="0" borderId="0"/>
    <xf numFmtId="0" fontId="2" fillId="0" borderId="0"/>
    <xf numFmtId="0" fontId="2" fillId="0" borderId="0"/>
    <xf numFmtId="0" fontId="8" fillId="0" borderId="0"/>
    <xf numFmtId="0" fontId="2" fillId="0" borderId="0"/>
    <xf numFmtId="9" fontId="8" fillId="0" borderId="0" applyFont="0" applyFill="0" applyBorder="0" applyAlignment="0" applyProtection="0"/>
    <xf numFmtId="9" fontId="8" fillId="0" borderId="0" applyFont="0" applyFill="0" applyBorder="0" applyAlignment="0" applyProtection="0"/>
    <xf numFmtId="41" fontId="2" fillId="0" borderId="0" applyFont="0" applyFill="0" applyBorder="0" applyAlignment="0" applyProtection="0"/>
  </cellStyleXfs>
  <cellXfs count="245">
    <xf numFmtId="0" fontId="0" fillId="0" borderId="0" xfId="0"/>
    <xf numFmtId="0" fontId="9" fillId="0" borderId="0" xfId="0" applyFont="1"/>
    <xf numFmtId="0" fontId="10" fillId="0" borderId="0" xfId="0" applyFont="1"/>
    <xf numFmtId="0" fontId="5" fillId="0" borderId="0" xfId="0" applyFont="1"/>
    <xf numFmtId="0" fontId="12" fillId="0" borderId="1" xfId="0" applyFont="1" applyBorder="1" applyAlignment="1">
      <alignment horizontal="left" vertical="center" indent="1"/>
    </xf>
    <xf numFmtId="0" fontId="6" fillId="0" borderId="2" xfId="0" applyFont="1" applyBorder="1" applyAlignment="1">
      <alignment horizontal="left" vertical="top"/>
    </xf>
    <xf numFmtId="0" fontId="6" fillId="0" borderId="6" xfId="0" applyFont="1" applyBorder="1" applyAlignment="1">
      <alignment vertical="top"/>
    </xf>
    <xf numFmtId="0" fontId="3" fillId="0" borderId="0" xfId="0" applyFont="1"/>
    <xf numFmtId="0" fontId="0" fillId="0" borderId="0" xfId="0" applyAlignment="1">
      <alignment wrapText="1"/>
    </xf>
    <xf numFmtId="9" fontId="0" fillId="0" borderId="0" xfId="0" applyNumberFormat="1"/>
    <xf numFmtId="0" fontId="14" fillId="4" borderId="1" xfId="13" applyFont="1" applyFill="1" applyBorder="1" applyAlignment="1">
      <alignment horizontal="center" vertical="center"/>
    </xf>
    <xf numFmtId="0" fontId="15" fillId="5" borderId="1" xfId="13" applyFont="1" applyFill="1" applyBorder="1" applyAlignment="1">
      <alignment vertical="center" wrapText="1"/>
    </xf>
    <xf numFmtId="0" fontId="15" fillId="6" borderId="1" xfId="13" applyFont="1" applyFill="1" applyBorder="1" applyAlignment="1">
      <alignment horizontal="left" vertical="center" wrapText="1"/>
    </xf>
    <xf numFmtId="0" fontId="15" fillId="6" borderId="1" xfId="13" applyFont="1" applyFill="1" applyBorder="1" applyAlignment="1">
      <alignment horizontal="left" vertical="center" wrapText="1" readingOrder="1"/>
    </xf>
    <xf numFmtId="0" fontId="16" fillId="6" borderId="1" xfId="7" applyFont="1" applyFill="1" applyBorder="1" applyAlignment="1">
      <alignment vertical="center" wrapText="1"/>
    </xf>
    <xf numFmtId="0" fontId="15" fillId="7" borderId="1" xfId="13" applyFont="1" applyFill="1" applyBorder="1" applyAlignment="1">
      <alignment vertical="center" wrapText="1"/>
    </xf>
    <xf numFmtId="0" fontId="15" fillId="8" borderId="1" xfId="13" applyFont="1" applyFill="1" applyBorder="1" applyAlignment="1">
      <alignment horizontal="left" vertical="center" wrapText="1" readingOrder="1"/>
    </xf>
    <xf numFmtId="0" fontId="16" fillId="8" borderId="1" xfId="7" applyFont="1" applyFill="1" applyBorder="1" applyAlignment="1">
      <alignment vertical="center"/>
    </xf>
    <xf numFmtId="0" fontId="16" fillId="8" borderId="1" xfId="7" applyFont="1" applyFill="1" applyBorder="1" applyAlignment="1">
      <alignment vertical="center" wrapText="1"/>
    </xf>
    <xf numFmtId="0" fontId="15" fillId="3" borderId="1" xfId="13" applyFont="1" applyFill="1" applyBorder="1" applyAlignment="1">
      <alignment vertical="center" wrapText="1"/>
    </xf>
    <xf numFmtId="0" fontId="16" fillId="2" borderId="1" xfId="7" applyFont="1" applyFill="1" applyBorder="1" applyAlignment="1">
      <alignment vertical="center"/>
    </xf>
    <xf numFmtId="0" fontId="15" fillId="2" borderId="1" xfId="13" applyFont="1" applyFill="1" applyBorder="1" applyAlignment="1">
      <alignment horizontal="left" vertical="center" wrapText="1" readingOrder="1"/>
    </xf>
    <xf numFmtId="0" fontId="16" fillId="2" borderId="1" xfId="7" applyFont="1" applyFill="1" applyBorder="1" applyAlignment="1">
      <alignment vertical="center" wrapText="1"/>
    </xf>
    <xf numFmtId="14" fontId="5" fillId="0" borderId="3" xfId="0" applyNumberFormat="1"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14" fontId="6" fillId="0" borderId="2" xfId="0" applyNumberFormat="1" applyFont="1" applyBorder="1" applyAlignment="1" applyProtection="1">
      <alignment horizontal="left" vertical="center"/>
      <protection locked="0"/>
    </xf>
    <xf numFmtId="0" fontId="6" fillId="0" borderId="2" xfId="0" applyFont="1" applyBorder="1" applyAlignment="1" applyProtection="1">
      <alignment horizontal="left" vertical="center" wrapText="1"/>
      <protection locked="0"/>
    </xf>
    <xf numFmtId="1" fontId="5" fillId="0" borderId="3" xfId="0" applyNumberFormat="1" applyFont="1" applyBorder="1" applyAlignment="1" applyProtection="1">
      <alignment horizontal="center" vertical="center"/>
      <protection locked="0"/>
    </xf>
    <xf numFmtId="1" fontId="5" fillId="0" borderId="3" xfId="0" applyNumberFormat="1" applyFont="1" applyBorder="1" applyAlignment="1" applyProtection="1">
      <alignment horizontal="center" vertical="center" wrapText="1"/>
      <protection locked="0"/>
    </xf>
    <xf numFmtId="0" fontId="9" fillId="0" borderId="10" xfId="0" applyFont="1" applyBorder="1"/>
    <xf numFmtId="0" fontId="17" fillId="0" borderId="1" xfId="0" applyFont="1" applyBorder="1" applyAlignment="1">
      <alignment vertical="center" wrapText="1"/>
    </xf>
    <xf numFmtId="0" fontId="9" fillId="0" borderId="0" xfId="0" applyFont="1" applyFill="1"/>
    <xf numFmtId="0" fontId="11" fillId="11" borderId="12" xfId="2" applyFont="1" applyFill="1" applyBorder="1" applyAlignment="1">
      <alignment vertical="center" wrapText="1"/>
    </xf>
    <xf numFmtId="0" fontId="11" fillId="12" borderId="12" xfId="2" applyFont="1" applyFill="1" applyBorder="1" applyAlignment="1">
      <alignment vertical="center" wrapText="1"/>
    </xf>
    <xf numFmtId="0" fontId="9" fillId="0" borderId="0" xfId="0" applyFont="1" applyBorder="1"/>
    <xf numFmtId="0" fontId="19" fillId="0" borderId="10" xfId="0" applyFont="1" applyBorder="1"/>
    <xf numFmtId="10" fontId="9" fillId="0" borderId="0" xfId="0" applyNumberFormat="1" applyFont="1"/>
    <xf numFmtId="0" fontId="0" fillId="0" borderId="0" xfId="0" applyFill="1"/>
    <xf numFmtId="0" fontId="3" fillId="0" borderId="0" xfId="0" applyFont="1" applyFill="1"/>
    <xf numFmtId="9" fontId="0" fillId="0" borderId="0" xfId="0" applyNumberFormat="1" applyFill="1"/>
    <xf numFmtId="0" fontId="0" fillId="21" borderId="0" xfId="0" applyFill="1"/>
    <xf numFmtId="9" fontId="0" fillId="21" borderId="0" xfId="0" applyNumberFormat="1" applyFill="1"/>
    <xf numFmtId="0" fontId="0" fillId="22" borderId="0" xfId="0" applyFill="1"/>
    <xf numFmtId="9" fontId="0" fillId="22" borderId="0" xfId="0" applyNumberFormat="1" applyFill="1"/>
    <xf numFmtId="0" fontId="0" fillId="23" borderId="0" xfId="0" applyFill="1"/>
    <xf numFmtId="9" fontId="0" fillId="23" borderId="0" xfId="0" applyNumberFormat="1" applyFill="1"/>
    <xf numFmtId="0" fontId="0" fillId="8" borderId="0" xfId="0" applyFill="1"/>
    <xf numFmtId="9" fontId="0" fillId="8" borderId="0" xfId="0" applyNumberFormat="1" applyFill="1"/>
    <xf numFmtId="0" fontId="0" fillId="24" borderId="0" xfId="0" applyFill="1"/>
    <xf numFmtId="9" fontId="0" fillId="24" borderId="0" xfId="0" applyNumberFormat="1" applyFill="1"/>
    <xf numFmtId="10" fontId="9" fillId="0" borderId="0" xfId="1" applyNumberFormat="1" applyFont="1"/>
    <xf numFmtId="0" fontId="0" fillId="0" borderId="0" xfId="0" pivotButton="1"/>
    <xf numFmtId="0" fontId="0" fillId="0" borderId="0" xfId="0" applyAlignment="1">
      <alignment horizontal="left"/>
    </xf>
    <xf numFmtId="0" fontId="3" fillId="27" borderId="14" xfId="0" applyFont="1" applyFill="1" applyBorder="1" applyAlignment="1">
      <alignment horizontal="left"/>
    </xf>
    <xf numFmtId="0" fontId="0" fillId="0" borderId="0" xfId="0" applyNumberFormat="1"/>
    <xf numFmtId="10" fontId="0" fillId="0" borderId="0" xfId="0" applyNumberFormat="1"/>
    <xf numFmtId="10" fontId="3" fillId="27" borderId="14" xfId="1" applyNumberFormat="1" applyFont="1" applyFill="1" applyBorder="1"/>
    <xf numFmtId="10" fontId="20" fillId="13" borderId="13" xfId="1" applyNumberFormat="1" applyFont="1" applyFill="1" applyBorder="1" applyAlignment="1" applyProtection="1">
      <alignment horizontal="center" vertical="center"/>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justify" vertical="center" wrapText="1"/>
      <protection locked="0"/>
    </xf>
    <xf numFmtId="0" fontId="18" fillId="25"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xf>
    <xf numFmtId="14" fontId="5" fillId="0" borderId="1" xfId="0" applyNumberFormat="1" applyFont="1" applyFill="1" applyBorder="1" applyAlignment="1" applyProtection="1">
      <alignment horizontal="center" vertical="center"/>
      <protection locked="0"/>
    </xf>
    <xf numFmtId="10" fontId="5" fillId="0" borderId="1" xfId="0" applyNumberFormat="1" applyFont="1" applyFill="1" applyBorder="1" applyAlignment="1" applyProtection="1">
      <alignment horizontal="center" vertical="center"/>
      <protection locked="0"/>
    </xf>
    <xf numFmtId="0" fontId="9" fillId="0" borderId="1" xfId="0" applyFont="1" applyBorder="1"/>
    <xf numFmtId="0" fontId="5" fillId="0" borderId="1" xfId="0" applyNumberFormat="1" applyFont="1" applyFill="1" applyBorder="1" applyAlignment="1" applyProtection="1">
      <alignment horizontal="center" vertical="center" wrapText="1"/>
      <protection locked="0"/>
    </xf>
    <xf numFmtId="0" fontId="3" fillId="27" borderId="15" xfId="0" applyFont="1" applyFill="1" applyBorder="1"/>
    <xf numFmtId="0" fontId="11" fillId="28" borderId="17" xfId="0" applyFont="1" applyFill="1" applyBorder="1" applyAlignment="1">
      <alignment horizontal="center" wrapText="1" readingOrder="1"/>
    </xf>
    <xf numFmtId="16" fontId="11" fillId="28" borderId="18" xfId="0" applyNumberFormat="1" applyFont="1" applyFill="1" applyBorder="1" applyAlignment="1">
      <alignment horizontal="center" wrapText="1" readingOrder="1"/>
    </xf>
    <xf numFmtId="0" fontId="11" fillId="29" borderId="16" xfId="0" applyFont="1" applyFill="1" applyBorder="1" applyAlignment="1">
      <alignment horizontal="center" wrapText="1" readingOrder="1"/>
    </xf>
    <xf numFmtId="10" fontId="11" fillId="29" borderId="16" xfId="0" applyNumberFormat="1" applyFont="1" applyFill="1" applyBorder="1" applyAlignment="1">
      <alignment horizontal="center" wrapText="1" readingOrder="1"/>
    </xf>
    <xf numFmtId="10" fontId="5" fillId="0" borderId="0" xfId="1" applyNumberFormat="1" applyFont="1"/>
    <xf numFmtId="0" fontId="21" fillId="0" borderId="0" xfId="0" applyFont="1" applyBorder="1"/>
    <xf numFmtId="0" fontId="9" fillId="0" borderId="0" xfId="0" applyFont="1" applyBorder="1" applyAlignment="1">
      <alignment vertical="center"/>
    </xf>
    <xf numFmtId="9" fontId="9" fillId="0" borderId="0" xfId="1" applyFont="1"/>
    <xf numFmtId="9" fontId="9" fillId="0" borderId="0" xfId="0" applyNumberFormat="1" applyFont="1"/>
    <xf numFmtId="0" fontId="7" fillId="0" borderId="0" xfId="0" applyFont="1"/>
    <xf numFmtId="0" fontId="22" fillId="0" borderId="0" xfId="0" applyFont="1"/>
    <xf numFmtId="10" fontId="5" fillId="0" borderId="3" xfId="1" applyNumberFormat="1" applyFont="1" applyFill="1" applyBorder="1" applyAlignment="1" applyProtection="1">
      <alignment horizontal="center" vertical="center"/>
    </xf>
    <xf numFmtId="0" fontId="18" fillId="0" borderId="1" xfId="0" applyFont="1" applyFill="1" applyBorder="1" applyAlignment="1" applyProtection="1">
      <alignment horizontal="center" vertical="center" wrapText="1"/>
      <protection locked="0"/>
    </xf>
    <xf numFmtId="0" fontId="11" fillId="11" borderId="1" xfId="2" applyFont="1" applyFill="1" applyBorder="1" applyAlignment="1">
      <alignment vertical="center" wrapText="1"/>
    </xf>
    <xf numFmtId="0" fontId="11" fillId="11" borderId="1" xfId="2" applyFont="1" applyFill="1" applyBorder="1" applyAlignment="1">
      <alignment horizontal="center" vertical="center" wrapText="1"/>
    </xf>
    <xf numFmtId="0" fontId="11" fillId="10" borderId="1" xfId="2" applyFont="1" applyFill="1" applyBorder="1" applyAlignment="1">
      <alignment horizontal="center" vertical="center"/>
    </xf>
    <xf numFmtId="0" fontId="11" fillId="9" borderId="1" xfId="2" applyFont="1" applyFill="1" applyBorder="1" applyAlignment="1">
      <alignment horizontal="center" vertical="center" wrapText="1"/>
    </xf>
    <xf numFmtId="0" fontId="11" fillId="12" borderId="1" xfId="2" applyFont="1" applyFill="1" applyBorder="1" applyAlignment="1">
      <alignment horizontal="center" vertical="center" wrapText="1"/>
    </xf>
    <xf numFmtId="0" fontId="5" fillId="0" borderId="1" xfId="0" applyFont="1" applyFill="1" applyBorder="1" applyAlignment="1" applyProtection="1">
      <alignment horizontal="center" vertical="center"/>
      <protection locked="0"/>
    </xf>
    <xf numFmtId="10" fontId="5" fillId="0" borderId="1" xfId="1" applyNumberFormat="1" applyFont="1" applyFill="1" applyBorder="1" applyAlignment="1" applyProtection="1">
      <alignment horizontal="center" vertical="center"/>
      <protection locked="0"/>
    </xf>
    <xf numFmtId="0" fontId="18" fillId="26" borderId="1" xfId="0" applyFont="1" applyFill="1" applyBorder="1" applyAlignment="1" applyProtection="1">
      <alignment horizontal="center" vertical="center" wrapText="1"/>
      <protection locked="0"/>
    </xf>
    <xf numFmtId="10" fontId="5" fillId="0" borderId="0" xfId="1" applyNumberFormat="1" applyFont="1" applyAlignment="1">
      <alignment horizontal="center" vertical="center"/>
    </xf>
    <xf numFmtId="167" fontId="0" fillId="0" borderId="0" xfId="0" applyNumberFormat="1"/>
    <xf numFmtId="10" fontId="5" fillId="0" borderId="0" xfId="1" applyNumberFormat="1" applyFont="1" applyFill="1"/>
    <xf numFmtId="10" fontId="5" fillId="0" borderId="0" xfId="1" applyNumberFormat="1" applyFont="1" applyFill="1" applyAlignment="1">
      <alignment horizontal="center" vertical="center"/>
    </xf>
    <xf numFmtId="0" fontId="9" fillId="0" borderId="0" xfId="0" applyFont="1" applyFill="1" applyBorder="1"/>
    <xf numFmtId="10" fontId="9" fillId="0" borderId="0" xfId="0" applyNumberFormat="1" applyFont="1" applyFill="1"/>
    <xf numFmtId="0" fontId="0" fillId="0" borderId="0" xfId="0" applyFill="1" applyAlignment="1">
      <alignment horizontal="left"/>
    </xf>
    <xf numFmtId="10" fontId="0" fillId="0" borderId="0" xfId="1" applyNumberFormat="1" applyFont="1" applyFill="1"/>
    <xf numFmtId="10" fontId="0" fillId="0" borderId="0" xfId="0" applyNumberFormat="1" applyFill="1"/>
    <xf numFmtId="14" fontId="5" fillId="0" borderId="1" xfId="0" applyNumberFormat="1" applyFont="1" applyFill="1" applyBorder="1" applyAlignment="1" applyProtection="1">
      <alignment horizontal="center" vertical="center" wrapText="1"/>
      <protection locked="0"/>
    </xf>
    <xf numFmtId="14" fontId="24" fillId="0" borderId="0" xfId="0" applyNumberFormat="1" applyFont="1"/>
    <xf numFmtId="0" fontId="0" fillId="20" borderId="0" xfId="0" applyFont="1" applyFill="1"/>
    <xf numFmtId="0" fontId="0" fillId="19" borderId="0" xfId="0" applyFont="1" applyFill="1"/>
    <xf numFmtId="0" fontId="0" fillId="14" borderId="0" xfId="0" applyFont="1" applyFill="1"/>
    <xf numFmtId="0" fontId="0" fillId="15" borderId="0" xfId="0" applyFont="1" applyFill="1"/>
    <xf numFmtId="0" fontId="0" fillId="16" borderId="0" xfId="0" applyFont="1" applyFill="1"/>
    <xf numFmtId="0" fontId="0" fillId="17" borderId="0" xfId="0" applyFont="1" applyFill="1"/>
    <xf numFmtId="0" fontId="0" fillId="18" borderId="0" xfId="0" applyFont="1" applyFill="1"/>
    <xf numFmtId="0" fontId="0" fillId="30" borderId="0" xfId="0" applyFont="1" applyFill="1"/>
    <xf numFmtId="0" fontId="0" fillId="0" borderId="0" xfId="0" applyFont="1"/>
    <xf numFmtId="10" fontId="5" fillId="0" borderId="1" xfId="1" applyNumberFormat="1" applyFont="1" applyFill="1" applyBorder="1" applyAlignment="1" applyProtection="1">
      <alignment horizontal="center" vertical="center"/>
    </xf>
    <xf numFmtId="168" fontId="9" fillId="0" borderId="0" xfId="46" applyNumberFormat="1" applyFont="1"/>
    <xf numFmtId="0" fontId="9" fillId="0" borderId="0" xfId="0" applyFont="1" applyAlignment="1">
      <alignment wrapText="1"/>
    </xf>
    <xf numFmtId="0" fontId="5" fillId="31" borderId="1" xfId="0" applyFont="1" applyFill="1" applyBorder="1" applyAlignment="1" applyProtection="1">
      <alignment horizontal="center" vertical="center" wrapText="1"/>
      <protection locked="0"/>
    </xf>
    <xf numFmtId="0" fontId="5" fillId="31" borderId="1" xfId="0" applyFont="1" applyFill="1" applyBorder="1" applyAlignment="1" applyProtection="1">
      <alignment horizontal="justify" vertical="center" wrapText="1"/>
      <protection locked="0"/>
    </xf>
    <xf numFmtId="14" fontId="5" fillId="31" borderId="1" xfId="0" applyNumberFormat="1" applyFont="1" applyFill="1" applyBorder="1" applyAlignment="1" applyProtection="1">
      <alignment horizontal="center" vertical="center"/>
      <protection locked="0"/>
    </xf>
    <xf numFmtId="0" fontId="5" fillId="23" borderId="1" xfId="0" applyFont="1" applyFill="1" applyBorder="1" applyAlignment="1" applyProtection="1">
      <alignment horizontal="justify" vertical="center" wrapText="1"/>
      <protection locked="0"/>
    </xf>
    <xf numFmtId="0" fontId="5" fillId="31" borderId="1" xfId="0" applyFont="1" applyFill="1" applyBorder="1" applyAlignment="1" applyProtection="1">
      <alignment horizontal="center" vertical="center" wrapText="1"/>
    </xf>
    <xf numFmtId="14" fontId="5" fillId="31"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justify" vertical="top" wrapText="1"/>
      <protection locked="0"/>
    </xf>
    <xf numFmtId="0" fontId="11" fillId="11" borderId="12" xfId="2" applyFont="1" applyFill="1" applyBorder="1" applyAlignment="1">
      <alignment horizontal="center" vertical="center" wrapText="1"/>
    </xf>
    <xf numFmtId="0" fontId="18" fillId="0" borderId="1" xfId="0" applyFont="1" applyFill="1" applyBorder="1" applyAlignment="1" applyProtection="1">
      <alignment horizontal="justify" vertical="top" wrapText="1"/>
      <protection locked="0"/>
    </xf>
    <xf numFmtId="0" fontId="5" fillId="31" borderId="1" xfId="0" applyFont="1" applyFill="1" applyBorder="1" applyAlignment="1" applyProtection="1">
      <alignment horizontal="justify" vertical="top" wrapText="1"/>
      <protection locked="0"/>
    </xf>
    <xf numFmtId="10" fontId="5" fillId="25" borderId="1" xfId="1" applyNumberFormat="1" applyFont="1" applyFill="1" applyBorder="1" applyAlignment="1" applyProtection="1">
      <alignment horizontal="center" vertical="center"/>
    </xf>
    <xf numFmtId="10" fontId="5" fillId="26" borderId="1" xfId="1" applyNumberFormat="1" applyFont="1" applyFill="1" applyBorder="1" applyAlignment="1" applyProtection="1">
      <alignment horizontal="center" vertical="center"/>
    </xf>
    <xf numFmtId="10" fontId="5" fillId="32" borderId="1" xfId="1" applyNumberFormat="1" applyFont="1" applyFill="1" applyBorder="1" applyAlignment="1" applyProtection="1">
      <alignment horizontal="center" vertical="center"/>
    </xf>
    <xf numFmtId="14" fontId="5" fillId="0" borderId="0" xfId="0" applyNumberFormat="1" applyFont="1"/>
    <xf numFmtId="41" fontId="5" fillId="0" borderId="0" xfId="46" applyFont="1"/>
    <xf numFmtId="9" fontId="5" fillId="0" borderId="0" xfId="1" applyFont="1"/>
    <xf numFmtId="10" fontId="5" fillId="0" borderId="0" xfId="0" applyNumberFormat="1" applyFont="1"/>
    <xf numFmtId="2" fontId="9" fillId="0" borderId="0" xfId="0" applyNumberFormat="1" applyFont="1"/>
    <xf numFmtId="10" fontId="9" fillId="0" borderId="0" xfId="1" applyNumberFormat="1" applyFont="1" applyAlignment="1">
      <alignment horizontal="center"/>
    </xf>
    <xf numFmtId="10" fontId="9" fillId="0" borderId="0" xfId="1" applyNumberFormat="1" applyFont="1" applyAlignment="1">
      <alignment vertical="center"/>
    </xf>
    <xf numFmtId="10" fontId="9" fillId="0" borderId="0" xfId="1" applyNumberFormat="1" applyFont="1" applyAlignment="1">
      <alignment horizontal="center" vertical="center"/>
    </xf>
    <xf numFmtId="10" fontId="19" fillId="0" borderId="0" xfId="0" applyNumberFormat="1" applyFont="1" applyAlignment="1">
      <alignment horizontal="center"/>
    </xf>
    <xf numFmtId="10" fontId="19" fillId="0" borderId="0" xfId="0" applyNumberFormat="1" applyFont="1"/>
    <xf numFmtId="10" fontId="19" fillId="0" borderId="0" xfId="1" applyNumberFormat="1" applyFont="1"/>
    <xf numFmtId="0" fontId="9" fillId="0" borderId="0" xfId="0" applyFont="1" applyBorder="1" applyAlignment="1">
      <alignment vertical="center" wrapText="1"/>
    </xf>
    <xf numFmtId="0" fontId="5" fillId="0" borderId="0" xfId="0" applyFont="1" applyAlignment="1">
      <alignment horizontal="center" vertical="center" wrapText="1"/>
    </xf>
    <xf numFmtId="169" fontId="0" fillId="0" borderId="0" xfId="0" applyNumberFormat="1"/>
    <xf numFmtId="0" fontId="5" fillId="0" borderId="1" xfId="0" applyFont="1" applyBorder="1" applyAlignment="1">
      <alignment horizontal="left" vertical="top" wrapText="1"/>
    </xf>
    <xf numFmtId="0" fontId="5" fillId="0" borderId="1" xfId="0" applyFont="1" applyBorder="1" applyAlignment="1">
      <alignment vertical="top" wrapText="1"/>
    </xf>
    <xf numFmtId="0" fontId="5" fillId="0" borderId="0" xfId="0" applyFont="1" applyAlignment="1">
      <alignment wrapText="1"/>
    </xf>
    <xf numFmtId="0" fontId="5" fillId="16" borderId="1" xfId="0" applyFont="1" applyFill="1" applyBorder="1" applyAlignment="1" applyProtection="1">
      <alignment horizontal="center" vertical="center"/>
      <protection locked="0"/>
    </xf>
    <xf numFmtId="0" fontId="9" fillId="0" borderId="2" xfId="0" applyFont="1" applyBorder="1"/>
    <xf numFmtId="10" fontId="25" fillId="0" borderId="19" xfId="1" applyNumberFormat="1" applyFont="1" applyBorder="1"/>
    <xf numFmtId="10" fontId="32" fillId="0" borderId="19" xfId="1" applyNumberFormat="1" applyFont="1" applyBorder="1"/>
    <xf numFmtId="10" fontId="26" fillId="0" borderId="19" xfId="1" applyNumberFormat="1" applyFont="1" applyBorder="1"/>
    <xf numFmtId="10" fontId="19" fillId="0" borderId="3" xfId="1" applyNumberFormat="1" applyFont="1" applyBorder="1"/>
    <xf numFmtId="10" fontId="30" fillId="0" borderId="19" xfId="1" applyNumberFormat="1" applyFont="1" applyBorder="1"/>
    <xf numFmtId="10" fontId="33" fillId="0" borderId="19" xfId="1" applyNumberFormat="1" applyFont="1" applyBorder="1"/>
    <xf numFmtId="10" fontId="27" fillId="0" borderId="19" xfId="1" applyNumberFormat="1" applyFont="1" applyBorder="1"/>
    <xf numFmtId="0" fontId="9" fillId="0" borderId="19" xfId="0" applyFont="1" applyBorder="1"/>
    <xf numFmtId="10" fontId="21" fillId="0" borderId="0" xfId="0" applyNumberFormat="1" applyFont="1" applyBorder="1"/>
    <xf numFmtId="0" fontId="5" fillId="0" borderId="1" xfId="0" applyFont="1" applyFill="1" applyBorder="1" applyAlignment="1" applyProtection="1">
      <alignment horizontal="justify" vertical="top"/>
      <protection locked="0"/>
    </xf>
    <xf numFmtId="0" fontId="0" fillId="0" borderId="0" xfId="0" applyAlignment="1">
      <alignment horizontal="center" vertical="center"/>
    </xf>
    <xf numFmtId="0" fontId="3" fillId="0" borderId="0" xfId="0" applyFont="1" applyAlignment="1">
      <alignment horizontal="center" vertical="center"/>
    </xf>
    <xf numFmtId="0" fontId="3" fillId="0" borderId="0" xfId="0" applyFont="1" applyAlignment="1">
      <alignment horizontal="center"/>
    </xf>
    <xf numFmtId="0" fontId="6" fillId="0" borderId="0" xfId="0" applyFont="1" applyAlignment="1">
      <alignment horizontal="centerContinuous" vertical="center" wrapText="1"/>
    </xf>
    <xf numFmtId="170" fontId="6" fillId="0" borderId="0" xfId="0" applyNumberFormat="1" applyFont="1" applyAlignment="1">
      <alignment horizontal="centerContinuous" vertical="center" wrapText="1"/>
    </xf>
    <xf numFmtId="170" fontId="6" fillId="0" borderId="0" xfId="0" applyNumberFormat="1" applyFont="1" applyAlignment="1">
      <alignment horizontal="left" vertical="center" wrapText="1"/>
    </xf>
    <xf numFmtId="0" fontId="5" fillId="0" borderId="0" xfId="0" applyFont="1" applyAlignment="1">
      <alignment vertical="center" wrapText="1"/>
    </xf>
    <xf numFmtId="0" fontId="6" fillId="33" borderId="1" xfId="0" applyFont="1" applyFill="1" applyBorder="1" applyAlignment="1">
      <alignment horizontal="center" vertical="center" wrapText="1"/>
    </xf>
    <xf numFmtId="0" fontId="6" fillId="33" borderId="1" xfId="0" applyFont="1" applyFill="1" applyBorder="1" applyAlignment="1">
      <alignment horizontal="left" vertical="center" wrapText="1"/>
    </xf>
    <xf numFmtId="0" fontId="6" fillId="34" borderId="1" xfId="0" applyFont="1" applyFill="1" applyBorder="1" applyAlignment="1">
      <alignment vertical="center" wrapText="1"/>
    </xf>
    <xf numFmtId="171" fontId="6" fillId="34" borderId="1" xfId="0" applyNumberFormat="1" applyFont="1" applyFill="1" applyBorder="1" applyAlignment="1">
      <alignment vertical="center" wrapText="1"/>
    </xf>
    <xf numFmtId="0" fontId="6" fillId="34" borderId="1" xfId="0" applyFont="1" applyFill="1" applyBorder="1" applyAlignment="1">
      <alignment horizontal="left" vertical="center" wrapText="1"/>
    </xf>
    <xf numFmtId="0" fontId="5" fillId="0" borderId="1" xfId="0" applyFont="1" applyFill="1" applyBorder="1" applyAlignment="1">
      <alignment vertical="center" wrapText="1"/>
    </xf>
    <xf numFmtId="171" fontId="5" fillId="0" borderId="1" xfId="0" applyNumberFormat="1" applyFont="1" applyFill="1" applyBorder="1" applyAlignment="1">
      <alignment horizontal="right" vertical="center" wrapText="1"/>
    </xf>
    <xf numFmtId="0" fontId="5" fillId="0" borderId="1" xfId="0" applyFont="1" applyFill="1" applyBorder="1" applyAlignment="1">
      <alignment horizontal="left" vertical="center" wrapText="1"/>
    </xf>
    <xf numFmtId="0" fontId="5" fillId="26" borderId="1" xfId="0" applyFont="1" applyFill="1" applyBorder="1" applyAlignment="1">
      <alignment vertical="center" wrapText="1"/>
    </xf>
    <xf numFmtId="171" fontId="5" fillId="26" borderId="1" xfId="0" applyNumberFormat="1" applyFont="1" applyFill="1" applyBorder="1" applyAlignment="1">
      <alignment horizontal="right" vertical="center" wrapText="1"/>
    </xf>
    <xf numFmtId="0" fontId="5" fillId="26" borderId="1" xfId="0" applyFont="1" applyFill="1" applyBorder="1" applyAlignment="1">
      <alignment horizontal="left" vertical="center" wrapText="1"/>
    </xf>
    <xf numFmtId="0" fontId="5" fillId="35" borderId="1" xfId="0" applyFont="1" applyFill="1" applyBorder="1" applyAlignment="1">
      <alignment vertical="center" wrapText="1"/>
    </xf>
    <xf numFmtId="171" fontId="5" fillId="35" borderId="1" xfId="0" applyNumberFormat="1" applyFont="1" applyFill="1" applyBorder="1" applyAlignment="1">
      <alignment horizontal="right" vertical="center" wrapText="1"/>
    </xf>
    <xf numFmtId="0" fontId="5" fillId="35" borderId="1" xfId="0" applyFont="1" applyFill="1" applyBorder="1" applyAlignment="1">
      <alignment horizontal="left" vertical="center" wrapText="1"/>
    </xf>
    <xf numFmtId="170" fontId="5" fillId="0" borderId="0" xfId="0" applyNumberFormat="1" applyFont="1" applyAlignment="1">
      <alignment horizontal="right" vertical="center" wrapText="1"/>
    </xf>
    <xf numFmtId="170" fontId="5" fillId="0" borderId="0" xfId="0" applyNumberFormat="1" applyFont="1" applyAlignment="1">
      <alignment horizontal="left" vertical="center" wrapText="1"/>
    </xf>
    <xf numFmtId="0" fontId="6" fillId="25" borderId="1" xfId="0" applyFont="1" applyFill="1" applyBorder="1" applyAlignment="1">
      <alignment vertical="center" wrapText="1"/>
    </xf>
    <xf numFmtId="171" fontId="6" fillId="25" borderId="1" xfId="0" applyNumberFormat="1" applyFont="1" applyFill="1" applyBorder="1" applyAlignment="1">
      <alignment vertical="center" wrapText="1"/>
    </xf>
    <xf numFmtId="0" fontId="6" fillId="25" borderId="1" xfId="0" applyFont="1" applyFill="1" applyBorder="1" applyAlignment="1">
      <alignment horizontal="left" vertical="center" wrapText="1"/>
    </xf>
    <xf numFmtId="0" fontId="5" fillId="25" borderId="1" xfId="0" applyFont="1" applyFill="1" applyBorder="1" applyAlignment="1">
      <alignment vertical="center" wrapText="1"/>
    </xf>
    <xf numFmtId="171" fontId="5" fillId="25" borderId="1" xfId="0" applyNumberFormat="1" applyFont="1" applyFill="1" applyBorder="1" applyAlignment="1">
      <alignment horizontal="right" vertical="center" wrapText="1"/>
    </xf>
    <xf numFmtId="0" fontId="5" fillId="25" borderId="1" xfId="0" applyFont="1" applyFill="1" applyBorder="1" applyAlignment="1">
      <alignment horizontal="left" vertical="center" wrapText="1"/>
    </xf>
    <xf numFmtId="14" fontId="5" fillId="36" borderId="1" xfId="0" applyNumberFormat="1" applyFont="1" applyFill="1" applyBorder="1" applyAlignment="1" applyProtection="1">
      <alignment horizontal="center" vertical="center"/>
      <protection locked="0"/>
    </xf>
    <xf numFmtId="0" fontId="5" fillId="0" borderId="0" xfId="0" applyFont="1" applyAlignment="1">
      <alignment horizontal="center" vertical="center"/>
    </xf>
    <xf numFmtId="10" fontId="5" fillId="37" borderId="1" xfId="1" applyNumberFormat="1" applyFont="1" applyFill="1" applyBorder="1" applyAlignment="1" applyProtection="1">
      <alignment horizontal="center" vertical="center"/>
    </xf>
    <xf numFmtId="10" fontId="5" fillId="35" borderId="0" xfId="1" applyNumberFormat="1" applyFont="1" applyFill="1"/>
    <xf numFmtId="0" fontId="11" fillId="28" borderId="17" xfId="0" applyFont="1" applyFill="1" applyBorder="1" applyAlignment="1">
      <alignment horizontal="center" wrapText="1" readingOrder="1"/>
    </xf>
    <xf numFmtId="0" fontId="11" fillId="28" borderId="18" xfId="0" applyFont="1" applyFill="1" applyBorder="1" applyAlignment="1">
      <alignment horizontal="center" wrapText="1" readingOrder="1"/>
    </xf>
    <xf numFmtId="0" fontId="9" fillId="0" borderId="0" xfId="0" applyFont="1" applyAlignment="1">
      <alignment horizontal="left" vertical="center" wrapText="1"/>
    </xf>
    <xf numFmtId="0" fontId="31" fillId="0" borderId="0" xfId="0" applyFont="1" applyFill="1" applyAlignment="1">
      <alignment horizontal="left" vertical="top"/>
    </xf>
    <xf numFmtId="0" fontId="27" fillId="0" borderId="0" xfId="0" applyFont="1" applyFill="1" applyAlignment="1">
      <alignment horizontal="left" vertical="top"/>
    </xf>
    <xf numFmtId="0" fontId="9" fillId="0" borderId="0" xfId="0" applyFont="1" applyFill="1" applyAlignment="1">
      <alignment horizontal="left" vertical="top"/>
    </xf>
    <xf numFmtId="0" fontId="23" fillId="0" borderId="0" xfId="0" applyFont="1" applyBorder="1" applyAlignment="1">
      <alignment vertical="center" wrapText="1"/>
    </xf>
    <xf numFmtId="0" fontId="9" fillId="0" borderId="0" xfId="0" applyFont="1" applyAlignment="1">
      <alignment horizontal="left" vertical="top" wrapText="1"/>
    </xf>
    <xf numFmtId="0" fontId="9" fillId="0" borderId="0" xfId="0" applyFont="1" applyAlignment="1">
      <alignment horizontal="center" vertical="top" wrapText="1"/>
    </xf>
    <xf numFmtId="0" fontId="1" fillId="0" borderId="0" xfId="0" applyFont="1" applyFill="1" applyAlignment="1">
      <alignment horizontal="left" vertical="top"/>
    </xf>
    <xf numFmtId="0" fontId="9" fillId="0" borderId="0" xfId="0" applyFont="1" applyAlignment="1">
      <alignment horizontal="left" vertical="top"/>
    </xf>
    <xf numFmtId="0" fontId="1" fillId="0" borderId="0" xfId="0" applyFont="1" applyAlignment="1">
      <alignment horizontal="left" vertical="top"/>
    </xf>
    <xf numFmtId="0" fontId="25" fillId="0" borderId="0" xfId="0" applyFont="1" applyFill="1" applyAlignment="1">
      <alignment horizontal="left" vertical="top"/>
    </xf>
    <xf numFmtId="0" fontId="30" fillId="0" borderId="0" xfId="0" applyFont="1" applyFill="1" applyAlignment="1">
      <alignment horizontal="left" vertical="top"/>
    </xf>
    <xf numFmtId="0" fontId="29" fillId="0" borderId="0" xfId="0" applyFont="1" applyFill="1" applyAlignment="1">
      <alignment horizontal="left" vertical="top"/>
    </xf>
    <xf numFmtId="0" fontId="32" fillId="0" borderId="0" xfId="0" applyFont="1" applyFill="1" applyAlignment="1">
      <alignment horizontal="left" vertical="top" wrapText="1"/>
    </xf>
    <xf numFmtId="0" fontId="26" fillId="0" borderId="0" xfId="0" applyFont="1" applyFill="1" applyAlignment="1">
      <alignment horizontal="left" vertical="top" wrapText="1"/>
    </xf>
    <xf numFmtId="0" fontId="1" fillId="0" borderId="0" xfId="0" applyFont="1" applyFill="1" applyAlignment="1">
      <alignment horizontal="left" vertical="top" wrapText="1"/>
    </xf>
    <xf numFmtId="0" fontId="9" fillId="0" borderId="0" xfId="0" applyFont="1" applyFill="1" applyAlignment="1">
      <alignment horizontal="left" vertical="top" wrapText="1"/>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1" fontId="5" fillId="0" borderId="4" xfId="0" applyNumberFormat="1" applyFont="1" applyBorder="1" applyAlignment="1" applyProtection="1">
      <alignment horizontal="center" vertical="center" wrapText="1"/>
      <protection locked="0"/>
    </xf>
    <xf numFmtId="1" fontId="5" fillId="0" borderId="10" xfId="0" applyNumberFormat="1" applyFont="1" applyBorder="1" applyAlignment="1" applyProtection="1">
      <alignment horizontal="center" vertical="center" wrapText="1"/>
      <protection locked="0"/>
    </xf>
    <xf numFmtId="1" fontId="5" fillId="0" borderId="9" xfId="0" applyNumberFormat="1" applyFont="1" applyBorder="1" applyAlignment="1" applyProtection="1">
      <alignment horizontal="center" vertical="center" wrapText="1"/>
      <protection locked="0"/>
    </xf>
    <xf numFmtId="0" fontId="6" fillId="0" borderId="6"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4"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6" fillId="0" borderId="6" xfId="0" applyFont="1" applyBorder="1" applyAlignment="1">
      <alignment horizontal="left" vertical="top"/>
    </xf>
    <xf numFmtId="0" fontId="6" fillId="0" borderId="11" xfId="0" applyFont="1" applyBorder="1" applyAlignment="1">
      <alignment horizontal="left" vertical="top"/>
    </xf>
    <xf numFmtId="0" fontId="6" fillId="0" borderId="7" xfId="0" applyFont="1" applyBorder="1" applyAlignment="1">
      <alignment horizontal="left" vertical="top"/>
    </xf>
    <xf numFmtId="0" fontId="5" fillId="0" borderId="4" xfId="0" applyFont="1" applyBorder="1" applyAlignment="1" applyProtection="1">
      <alignment horizontal="left" vertical="center" indent="3"/>
      <protection locked="0"/>
    </xf>
    <xf numFmtId="0" fontId="5" fillId="0" borderId="10" xfId="0" applyFont="1" applyBorder="1" applyAlignment="1" applyProtection="1">
      <alignment horizontal="left" vertical="center" indent="3"/>
      <protection locked="0"/>
    </xf>
    <xf numFmtId="0" fontId="12" fillId="0" borderId="1" xfId="0" applyFont="1" applyBorder="1" applyAlignment="1">
      <alignment horizontal="center" vertical="center" wrapText="1"/>
    </xf>
    <xf numFmtId="0" fontId="10" fillId="0" borderId="1" xfId="0" applyFont="1" applyBorder="1" applyAlignment="1">
      <alignment horizontal="center"/>
    </xf>
    <xf numFmtId="0" fontId="6" fillId="0" borderId="6" xfId="0" applyFont="1" applyBorder="1" applyAlignment="1">
      <alignment horizontal="left" vertical="center"/>
    </xf>
    <xf numFmtId="0" fontId="6" fillId="0" borderId="11" xfId="0" applyFont="1" applyBorder="1" applyAlignment="1">
      <alignment horizontal="left" vertical="center"/>
    </xf>
    <xf numFmtId="0" fontId="6" fillId="0" borderId="7" xfId="0" applyFont="1" applyBorder="1" applyAlignment="1">
      <alignment horizontal="left" vertical="center"/>
    </xf>
    <xf numFmtId="0" fontId="5" fillId="0" borderId="5" xfId="0" applyFont="1" applyBorder="1" applyAlignment="1" applyProtection="1">
      <alignment horizontal="justify" vertical="center" wrapText="1"/>
      <protection locked="0"/>
    </xf>
    <xf numFmtId="0" fontId="5" fillId="0" borderId="0" xfId="0" applyFont="1" applyBorder="1" applyAlignment="1" applyProtection="1">
      <alignment horizontal="justify" vertical="center" wrapText="1"/>
      <protection locked="0"/>
    </xf>
    <xf numFmtId="0" fontId="5" fillId="0" borderId="8" xfId="0" applyFont="1" applyBorder="1" applyAlignment="1" applyProtection="1">
      <alignment horizontal="justify" vertical="center" wrapText="1"/>
      <protection locked="0"/>
    </xf>
    <xf numFmtId="0" fontId="5" fillId="0" borderId="4" xfId="0" applyFont="1" applyBorder="1" applyAlignment="1" applyProtection="1">
      <alignment horizontal="justify" vertical="center" wrapText="1"/>
      <protection locked="0"/>
    </xf>
    <xf numFmtId="0" fontId="5" fillId="0" borderId="10" xfId="0" applyFont="1" applyBorder="1" applyAlignment="1" applyProtection="1">
      <alignment horizontal="justify" vertical="center" wrapText="1"/>
      <protection locked="0"/>
    </xf>
    <xf numFmtId="0" fontId="5" fillId="0" borderId="9" xfId="0" applyFont="1" applyBorder="1" applyAlignment="1" applyProtection="1">
      <alignment horizontal="justify" vertical="center" wrapText="1"/>
      <protection locked="0"/>
    </xf>
    <xf numFmtId="14" fontId="12" fillId="0" borderId="1" xfId="0" applyNumberFormat="1" applyFont="1" applyBorder="1" applyAlignment="1">
      <alignment horizontal="center" vertical="center" wrapText="1"/>
    </xf>
    <xf numFmtId="0" fontId="11" fillId="11" borderId="12" xfId="2" applyFont="1" applyFill="1" applyBorder="1" applyAlignment="1">
      <alignment horizontal="center" vertical="center"/>
    </xf>
    <xf numFmtId="0" fontId="11" fillId="10" borderId="12" xfId="2" applyFont="1" applyFill="1" applyBorder="1" applyAlignment="1">
      <alignment horizontal="center" vertical="center"/>
    </xf>
    <xf numFmtId="0" fontId="11" fillId="9" borderId="12" xfId="2" applyFont="1" applyFill="1" applyBorder="1" applyAlignment="1">
      <alignment horizontal="center" vertical="center"/>
    </xf>
    <xf numFmtId="0" fontId="34" fillId="25" borderId="0" xfId="0" applyFont="1" applyFill="1" applyAlignment="1">
      <alignment horizontal="center" vertical="center" wrapText="1"/>
    </xf>
  </cellXfs>
  <cellStyles count="47">
    <cellStyle name="Euro" xfId="5"/>
    <cellStyle name="Euro 2" xfId="32"/>
    <cellStyle name="Millares [0]" xfId="46" builtinId="6"/>
    <cellStyle name="Millares 17" xfId="28"/>
    <cellStyle name="Millares 2" xfId="10"/>
    <cellStyle name="Millares 2 2" xfId="33"/>
    <cellStyle name="Millares 2 3" xfId="34"/>
    <cellStyle name="Millares 3" xfId="11"/>
    <cellStyle name="Millares 3 2" xfId="35"/>
    <cellStyle name="Millares 4" xfId="12"/>
    <cellStyle name="Millares 4 2" xfId="36"/>
    <cellStyle name="Millares 5" xfId="37"/>
    <cellStyle name="Millares 6" xfId="38"/>
    <cellStyle name="Normal" xfId="0" builtinId="0"/>
    <cellStyle name="Normal 10" xfId="4"/>
    <cellStyle name="Normal 2" xfId="2"/>
    <cellStyle name="Normal 2 2" xfId="7"/>
    <cellStyle name="Normal 2 3" xfId="6"/>
    <cellStyle name="Normal 3" xfId="13"/>
    <cellStyle name="Normal 3 2" xfId="25"/>
    <cellStyle name="Normal 4" xfId="14"/>
    <cellStyle name="Normal 4 2" xfId="19"/>
    <cellStyle name="Normal 4 2 2" xfId="20"/>
    <cellStyle name="Normal 4 3" xfId="26"/>
    <cellStyle name="Normal 5" xfId="18"/>
    <cellStyle name="Normal 5 2" xfId="21"/>
    <cellStyle name="Normal 5 2 2" xfId="39"/>
    <cellStyle name="Normal 5 3" xfId="29"/>
    <cellStyle name="Normal 5 3 2" xfId="40"/>
    <cellStyle name="Normal 5 4" xfId="41"/>
    <cellStyle name="Normal 6" xfId="22"/>
    <cellStyle name="Normal 6 2" xfId="30"/>
    <cellStyle name="Normal 7" xfId="27"/>
    <cellStyle name="Normal 7 2" xfId="31"/>
    <cellStyle name="Normal 8" xfId="42"/>
    <cellStyle name="Normal 9" xfId="43"/>
    <cellStyle name="Porcentaje" xfId="1" builtinId="5"/>
    <cellStyle name="Porcentaje 2" xfId="3"/>
    <cellStyle name="Porcentaje 2 2" xfId="9"/>
    <cellStyle name="Porcentaje 3" xfId="17"/>
    <cellStyle name="Porcentaje 3 2" xfId="44"/>
    <cellStyle name="Porcentaje 4" xfId="8"/>
    <cellStyle name="Porcentual 2" xfId="15"/>
    <cellStyle name="Porcentual 2 2" xfId="23"/>
    <cellStyle name="Porcentual 3" xfId="16"/>
    <cellStyle name="Porcentual 3 2" xfId="24"/>
    <cellStyle name="Porcentual 4" xfId="45"/>
  </cellStyles>
  <dxfs count="405">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numFmt numFmtId="169" formatCode="0.0000"/>
    </dxf>
    <dxf>
      <numFmt numFmtId="167" formatCode="0.000"/>
    </dxf>
    <dxf>
      <numFmt numFmtId="2" formatCode="0.00"/>
    </dxf>
    <dxf>
      <numFmt numFmtId="167" formatCode="0.000"/>
    </dxf>
    <dxf>
      <numFmt numFmtId="169" formatCode="0.0000"/>
    </dxf>
    <dxf>
      <numFmt numFmtId="172" formatCode="0.00000"/>
    </dxf>
    <dxf>
      <numFmt numFmtId="173" formatCode="0.000000"/>
    </dxf>
    <dxf>
      <numFmt numFmtId="2" formatCode="0.00"/>
    </dxf>
    <dxf>
      <numFmt numFmtId="174" formatCode="0.0"/>
    </dxf>
    <dxf>
      <numFmt numFmtId="2" formatCode="0.00"/>
    </dxf>
    <dxf>
      <numFmt numFmtId="167" formatCode="0.000"/>
    </dxf>
    <dxf>
      <numFmt numFmtId="169" formatCode="0.0000"/>
    </dxf>
    <dxf>
      <numFmt numFmtId="172" formatCode="0.00000"/>
    </dxf>
  </dxfs>
  <tableStyles count="0" defaultTableStyle="TableStyleMedium2" defaultPivotStyle="PivotStyleLight16"/>
  <colors>
    <mruColors>
      <color rgb="FFFF9900"/>
      <color rgb="FFFFCCFF"/>
      <color rgb="FFFF66FF"/>
      <color rgb="FF66FF66"/>
      <color rgb="FFFFFFCC"/>
      <color rgb="FFFF7C80"/>
      <color rgb="FFCCFF33"/>
      <color rgb="FFFFFF66"/>
      <color rgb="FFFF9933"/>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1209675</xdr:colOff>
      <xdr:row>0</xdr:row>
      <xdr:rowOff>66675</xdr:rowOff>
    </xdr:from>
    <xdr:to>
      <xdr:col>3</xdr:col>
      <xdr:colOff>9489</xdr:colOff>
      <xdr:row>2</xdr:row>
      <xdr:rowOff>222578</xdr:rowOff>
    </xdr:to>
    <xdr:pic>
      <xdr:nvPicPr>
        <xdr:cNvPr id="3" name="Imagen 2">
          <a:extLst>
            <a:ext uri="{FF2B5EF4-FFF2-40B4-BE49-F238E27FC236}">
              <a16:creationId xmlns="" xmlns:a16="http://schemas.microsoft.com/office/drawing/2014/main" id="{F4521BA5-E4E7-4D83-AFBD-40F2E977D5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57425" y="66675"/>
          <a:ext cx="2133600" cy="727403"/>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Familia EstraTo" refreshedDate="43929.722570717589" createdVersion="3" refreshedVersion="3" minRefreshableVersion="3" recordCount="169">
  <cacheSource type="worksheet">
    <worksheetSource ref="A18:AC187" sheet="Plan Anual de Auditorías 2020"/>
  </cacheSource>
  <cacheFields count="29">
    <cacheField name="Roles _x000a_Decreto 948 de 2017" numFmtId="0">
      <sharedItems count="8">
        <s v="Auditoría"/>
        <s v="Informes de Ley"/>
        <s v="Adicionales"/>
        <s v="Enfoque hacia la Prevención"/>
        <s v="Evaluación de la Gestión del Riesgo"/>
        <s v="Liderazgo Estratégico"/>
        <s v="Relación con entes de control externos"/>
        <s v="Seguimiento a Planes de Mejoramiento"/>
      </sharedItems>
    </cacheField>
    <cacheField name="Actividad" numFmtId="0">
      <sharedItems longText="1"/>
    </cacheField>
    <cacheField name="Proceso" numFmtId="0">
      <sharedItems/>
    </cacheField>
    <cacheField name="Tipo de Proceso" numFmtId="0">
      <sharedItems/>
    </cacheField>
    <cacheField name="Responsable o Líder de la Auditoría" numFmtId="0">
      <sharedItems/>
    </cacheField>
    <cacheField name="Equipo Auditor_x000a_Responsable de la Actividad" numFmtId="0">
      <sharedItems/>
    </cacheField>
    <cacheField name="Responsable Líder del proceso auditado" numFmtId="0">
      <sharedItems/>
    </cacheField>
    <cacheField name="Fecha Inicio" numFmtId="14">
      <sharedItems containsNonDate="0" containsDate="1" containsString="0" containsBlank="1" minDate="2020-01-02T00:00:00" maxDate="2020-12-15T00:00:00"/>
    </cacheField>
    <cacheField name="Fecha Fin" numFmtId="14">
      <sharedItems containsNonDate="0" containsDate="1" containsString="0" containsBlank="1" minDate="2020-01-09T00:00:00" maxDate="2021-01-01T00:00:00"/>
    </cacheField>
    <cacheField name="ENE" numFmtId="0">
      <sharedItems containsNonDate="0" containsString="0" containsBlank="1"/>
    </cacheField>
    <cacheField name="FEB" numFmtId="0">
      <sharedItems containsNonDate="0" containsString="0" containsBlank="1"/>
    </cacheField>
    <cacheField name="MAR" numFmtId="0">
      <sharedItems containsNonDate="0" containsString="0" containsBlank="1"/>
    </cacheField>
    <cacheField name="ABR" numFmtId="0">
      <sharedItems containsNonDate="0" containsString="0" containsBlank="1"/>
    </cacheField>
    <cacheField name="MAY" numFmtId="0">
      <sharedItems containsNonDate="0" containsString="0" containsBlank="1"/>
    </cacheField>
    <cacheField name="JUN" numFmtId="0">
      <sharedItems containsNonDate="0" containsString="0" containsBlank="1"/>
    </cacheField>
    <cacheField name="JUL" numFmtId="0">
      <sharedItems containsNonDate="0" containsString="0" containsBlank="1"/>
    </cacheField>
    <cacheField name="AGO" numFmtId="0">
      <sharedItems containsNonDate="0" containsString="0" containsBlank="1"/>
    </cacheField>
    <cacheField name="SEP" numFmtId="0">
      <sharedItems containsNonDate="0" containsString="0" containsBlank="1"/>
    </cacheField>
    <cacheField name="OCT" numFmtId="0">
      <sharedItems containsNonDate="0" containsString="0" containsBlank="1"/>
    </cacheField>
    <cacheField name="NOV" numFmtId="0">
      <sharedItems containsNonDate="0" containsString="0" containsBlank="1"/>
    </cacheField>
    <cacheField name="DIC" numFmtId="0">
      <sharedItems containsNonDate="0" containsString="0" containsBlank="1"/>
    </cacheField>
    <cacheField name="Productos Esperados" numFmtId="0">
      <sharedItems/>
    </cacheField>
    <cacheField name="Ponderación_x000a_de la Actividad" numFmtId="10">
      <sharedItems containsSemiMixedTypes="0" containsString="0" containsNumber="1" minValue="1E-3" maxValue="1.9E-2"/>
    </cacheField>
    <cacheField name="Fecha  de Cierre de la Actividad " numFmtId="0">
      <sharedItems containsNonDate="0" containsDate="1" containsString="0" containsBlank="1" minDate="2020-01-09T00:00:00" maxDate="2020-03-20T00:00:00"/>
    </cacheField>
    <cacheField name="Evidencias" numFmtId="0">
      <sharedItems containsBlank="1" longText="1"/>
    </cacheField>
    <cacheField name="Observaciones" numFmtId="0">
      <sharedItems containsBlank="1" longText="1"/>
    </cacheField>
    <cacheField name="Avance Actividad" numFmtId="0">
      <sharedItems containsBlank="1"/>
    </cacheField>
    <cacheField name="Aporte al Avance del  PAA" numFmtId="10">
      <sharedItems containsSemiMixedTypes="0" containsString="0" containsNumber="1" minValue="0" maxValue="1.8999999999999996E-2"/>
    </cacheField>
    <cacheField name="diferencia" numFmtId="10">
      <sharedItems containsSemiMixedTypes="0" containsString="0" containsNumber="1" minValue="0" maxValue="1.9E-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9">
  <r>
    <x v="0"/>
    <s v="Auditoría Proceso de Mejoramiento de Vivienda_x000a_Decreto 371 de 2010 - Artículo 2 - de los procesos de contratación en el distrito capital"/>
    <s v="Adquisición de bienes y servicios_x000a_Mejoramiento de Vivienda"/>
    <s v="Apoyo"/>
    <s v="Ivonne Andrea Torres Cruz_x000a_Asesora de Control Interno"/>
    <s v="Andrea Sierra Ochoa"/>
    <s v="Director de Gestión Corporativa y CID_x000a_Director de Mejoramiento de Vivienda"/>
    <d v="2020-02-03T00:00:00"/>
    <d v="2020-04-15T00:00:00"/>
    <m/>
    <m/>
    <m/>
    <m/>
    <m/>
    <m/>
    <m/>
    <m/>
    <m/>
    <m/>
    <m/>
    <m/>
    <s v="Informe"/>
    <n v="9.1999999999999998E-3"/>
    <m/>
    <s v="La información se encuentra en la ruta: \\10.216.160.201\control interno\2020\19.03 INF. AUDITORIAS C. I\19.03 INTERNAS\Mejoramiento de Vivienda_x000a__x000a_- 2020IE1167 Solic. Reunión_x000a_- 2020IE2745 Com. Apertura_x000a_- Acta de Reunión apertura_x000a_- Listado de Asistentes a la apertura_x000a_- 2020IE2968 Solic Informacion OAP_x000a_- Cartas de representación de los siguientes procesos: TIC, Financiera, Sub. AMD y Corporativa._x000a__x000a_Matriz de contratos suscritos por el área en el periodo al 1/01/19 al 31/12/19 _x000a__x000a_-2020IE3066 Solicitud expedientes"/>
    <s v="Se cuenta con memorando 2020IE2745 del dia 19/02/20, donde se comunica la apertura de la auditoría al proceso de mejoramiento de vivienda._x000a__x000a_Se cuenta con acta donde se realiza reunión de apertura el dia 20/02/20 y listado de asistentes._x000a__x000a_Se cuenta con memorando 2020IE2968 del dia 21/02/20 donde se realiza solicitud de información a la OAP para el desarrollo de la auditoría._x000a__x000a_Se cuenta con cartas de representación de los siguientes procesos: TIC, Financiera, Sub. AMD y Corporativa._x000a__x000a_Verificación en el aplicativo Secop I y Secop II, del universo de contratación del 1/01/19 al 31/12/19 a fin de tomar la muestra representativa y posteriormente solicitar los expedientes contractuales para su análisis._x000a__x000a_Como respuesta al Memorando N° 2020IE3066, la Dirección de Gestión Corporativa, envía la remisión de 15 expedientes los cuales eran objeto de analisis, sin embargo teniendo en cuenta la actual situación de aislamiento obligatorio, se revisará la información publicada para cada expediente contractual en el aplicativo Secop II."/>
    <s v="Trabajo de campo - Recolección de Evidencias"/>
    <n v="3.4039999999999999E-3"/>
    <n v="5.7959999999999999E-3"/>
  </r>
  <r>
    <x v="0"/>
    <s v="Auditoría Proceso de Mejoramiento de Barrios_x000a_Decreto 371 de 2010 - Artículo 2 - de los procesos de contratación en el distrito capital"/>
    <s v="Adquisición de bienes y servicios_x000a_Mejoramiento de Barrios"/>
    <s v="Apoyo"/>
    <s v="Ivonne Andrea Torres Cruz_x000a_Asesora de Control Interno"/>
    <s v="Andrea Sierra Ochoa"/>
    <s v="Director de Gestión Corporativa y CID_x000a_Director de Mejoramiento de Barrios"/>
    <d v="2020-05-04T00:00:00"/>
    <d v="2020-07-15T00:00:00"/>
    <m/>
    <m/>
    <m/>
    <m/>
    <m/>
    <m/>
    <m/>
    <m/>
    <m/>
    <m/>
    <m/>
    <m/>
    <s v="Informe"/>
    <n v="9.1999999999999998E-3"/>
    <m/>
    <m/>
    <m/>
    <m/>
    <n v="0"/>
    <n v="9.1999999999999998E-3"/>
  </r>
  <r>
    <x v="0"/>
    <s v="Auditoría Proceso de Reasentamientos Humanos_x000a_Decreto 371 de 2010 - Artículo 2 - de los procesos de contratación en el distrito capital"/>
    <s v="Adquisición de bienes y servicios_x000a_Reasentamientos Humanos"/>
    <s v="Apoyo"/>
    <s v="Ivonne Andrea Torres Cruz_x000a_Asesora de Control Interno"/>
    <s v="Andrea Sierra Ochoa"/>
    <s v="Director de Gestión Corporativa y CID_x000a_Director de Reasentamientos Humanos"/>
    <d v="2020-08-03T00:00:00"/>
    <d v="2020-10-15T00:00:00"/>
    <m/>
    <m/>
    <m/>
    <m/>
    <m/>
    <m/>
    <m/>
    <m/>
    <m/>
    <m/>
    <m/>
    <m/>
    <s v="Informe"/>
    <n v="9.1999999999999998E-3"/>
    <m/>
    <m/>
    <m/>
    <m/>
    <n v="0"/>
    <n v="9.1999999999999998E-3"/>
  </r>
  <r>
    <x v="0"/>
    <s v="Auditoría Proceso de Urbanizaciones y Titulación_x000a_Decreto 371 de 2010 - Artículo 2 - de los procesos de contratación en el distrito capital"/>
    <s v="Adquisición de bienes y servicios_x000a_Urbanizaciones y Titulación"/>
    <s v="Apoyo"/>
    <s v="Ivonne Andrea Torres Cruz_x000a_Asesora de Control Interno"/>
    <s v="Andrea Sierra Ochoa"/>
    <s v="Director de Gestión Corporativa y CID_x000a_Director de Urbanizaciones y Titulación"/>
    <d v="2020-10-16T00:00:00"/>
    <d v="2020-12-14T00:00:00"/>
    <m/>
    <m/>
    <m/>
    <m/>
    <m/>
    <m/>
    <m/>
    <m/>
    <m/>
    <m/>
    <m/>
    <m/>
    <s v="Informe"/>
    <n v="9.1999999999999998E-3"/>
    <m/>
    <m/>
    <m/>
    <m/>
    <n v="0"/>
    <n v="9.1999999999999998E-3"/>
  </r>
  <r>
    <x v="0"/>
    <s v="Auditoría Proceso de Mejoramiento de Vivienda_x000a_Decreto 371 de 2010 - Artículo 3 - de los procesos de atención al ciudadano, los sistemas de información y atención de las peticiones, quejas, reclamos y sugerencias de los cuidadanos, en el distrito capital"/>
    <s v="Servicio al Ciudadano _x000a_Mejoramiento de Vivienda"/>
    <s v="Misional"/>
    <s v="Ivonne Andrea Torres Cruz_x000a_Asesora de Control Interno"/>
    <s v="Marcela Urrea Jaramillo"/>
    <s v="Director de Gestión Corporativa y CID_x000a_Director de Mejoramiento de Vivienda"/>
    <d v="2020-02-03T00:00:00"/>
    <d v="2020-04-15T00:00:00"/>
    <m/>
    <m/>
    <m/>
    <m/>
    <m/>
    <m/>
    <m/>
    <m/>
    <m/>
    <m/>
    <m/>
    <m/>
    <s v="Informe"/>
    <n v="9.1999999999999998E-3"/>
    <m/>
    <s v="La información se encuentra en la ruta: \\10.216.160.201\control interno\2020\19.03 INF. AUDITORIAS C. I\19.03 INTERNAS\Mejoramiento de Vivienda_x000a__x000a_- 2020IE1167 Solic. Reunión_x000a_- 2020IE2745 Com. Apertura_x000a_- Acta de Reunión apertura_x000a_- Listado de Asistentes a la apertura_x000a_- 2020IE2968 Solic Informacion OAP_x000a_- Cartas de representación de los siguientes procesos: TIC, Financiera, Sub. AMD y Corporativa._x000a__x000a_- Solicitud de información relacionada con PQRSD contestadas de manera inoportuna - Proceso: Mejoramiento de vivienda. (25-02-2020). Respuesta del proceso (28-02-2020)._x000a_- Visita administrativa al proceso de Servicio al Ciudadano relacionada con el procedimiento de atención a PQRSD; se realizó solicitud de información. (03-03-2020). Información recibida (10 y 11-03-2020)._x000a_- Visita administrativa al proceso de mejoramiento de vivienda relacionada con PQRSD, Servicio al Ciudadano y Racionalización de Trámites (13-03-2020)._x000a_- Solicitud de base de datos de licencias de 2019. (13-03-2019). Se recibió información el 13-03-2020._x000a_- Solciitud de cuatro expedientes derivados de la muestra de la base detos de licencias. (19_x000a_-03-2020)._x000a_- Solicitud a la OAP de documentos obsoletos del procedimiento de &quot;Asistencia Técnica&quot;. (13-03-2020). Información recibida el 16-03-2020._x000a__x000a_Las evidencias se encuentran en la carpeta compartida en el archivo: &quot;Papeles de trabajo MUJ&quot;"/>
    <s v="Se cuenta con memorando 2020IE2745 del dia 19/02/20, donde se comunica la apertura de la auditoría al proceso de mejoramiento de vivienda._x000a__x000a_Se cuenta con acta donde se realiza reunión de apertura el dia 20/02/20 y listado de asistentes._x000a__x000a_Se cuenta con memorando 2020IE2968 del dia 21/02/20 donde se realiza solicitud de información a la OAP para el desarrollo de la auditoría._x000a__x000a_Se cuenta con cartas de representación de los siguientes procesos: TIC, Financiera, Sub. AMD y Corporativa._x000a__x000a_Las evidencias se encuentran en la carpeta compartida en el archivo: &quot;Papeles de trabajo MUJ&quot;, el análisis de la inoportunidad de las respuestas de PQRSD se encuentra en un 25%. Con los insumos recibidos se dará inicio a las demás actividades."/>
    <s v="Trabajo de campo - Recolección de Evidencias"/>
    <n v="3.4039999999999999E-3"/>
    <n v="5.7959999999999999E-3"/>
  </r>
  <r>
    <x v="0"/>
    <s v="Auditoría Proceso de Mejoramiento de Barrios_x000a_Decreto 371 de 2010 - Artículo 3 - de los procesos de atención al ciudadano, los sistemas de información y atención de las peticiones, quejas, reclamos y sugerencias de los cuidadanos, en el distrito capital"/>
    <s v="Servicio al Ciudadano_x000a_Mejoramiento de Barrios "/>
    <s v="Misional"/>
    <s v="Ivonne Andrea Torres Cruz_x000a_Asesora de Control Interno"/>
    <s v="Marcela Urrea Jaramillo"/>
    <s v="Director de Gestión Corporativa y CID_x000a_Director de Mejoramiento de Barrios"/>
    <d v="2020-05-04T00:00:00"/>
    <d v="2020-07-15T00:00:00"/>
    <m/>
    <m/>
    <m/>
    <m/>
    <m/>
    <m/>
    <m/>
    <m/>
    <m/>
    <m/>
    <m/>
    <m/>
    <s v="Informe"/>
    <n v="9.1999999999999998E-3"/>
    <m/>
    <m/>
    <m/>
    <m/>
    <n v="0"/>
    <n v="9.1999999999999998E-3"/>
  </r>
  <r>
    <x v="0"/>
    <s v="Auditoría Proceso de Reasentamientos Humanos_x000a_Decreto 371 de 2010 - Artículo 3 - de los procesos de atención al ciudadano, los sistemas de información y atención de las peticiones, quejas, reclamos y sugerencias de los cuidadanos, en el distrito capital"/>
    <s v="Servicio al Ciudadano _x000a_Reasentamientos Humanos "/>
    <s v="Misional"/>
    <s v="Ivonne Andrea Torres Cruz_x000a_Asesora de Control Interno"/>
    <s v="Marcela Urrea Jaramillo"/>
    <s v="Director de Gestión Corporativa y CID_x000a_Director de Reasentamientos Humanos"/>
    <d v="2020-08-03T00:00:00"/>
    <d v="2020-10-15T00:00:00"/>
    <m/>
    <m/>
    <m/>
    <m/>
    <m/>
    <m/>
    <m/>
    <m/>
    <m/>
    <m/>
    <m/>
    <m/>
    <s v="Informe"/>
    <n v="9.1999999999999998E-3"/>
    <m/>
    <m/>
    <m/>
    <m/>
    <n v="0"/>
    <n v="9.1999999999999998E-3"/>
  </r>
  <r>
    <x v="0"/>
    <s v="Auditoría Proceso de Urbanizaciones y Titulación_x000a_Decreto 371 de 2010 - Artículo 3 - de los procesos de atención al ciudadano, los sistemas de información y atención de las peticiones, quejas, reclamos y sugerencias de los cuidadanos, en el distrito capital"/>
    <s v="Servicio al Ciudadano _x000a_Urbanizaciones y Titulación."/>
    <s v="Misional"/>
    <s v="Ivonne Andrea Torres Cruz_x000a_Asesora de Control Interno"/>
    <s v="Marcela Urrea Jaramillo"/>
    <s v="Director de Gestión Corporativa y CID_x000a_Director de Urbanizaciones y Titulación"/>
    <d v="2020-10-16T00:00:00"/>
    <d v="2020-12-14T00:00:00"/>
    <m/>
    <m/>
    <m/>
    <m/>
    <m/>
    <m/>
    <m/>
    <m/>
    <m/>
    <m/>
    <m/>
    <m/>
    <s v="Informe"/>
    <n v="9.1999999999999998E-3"/>
    <m/>
    <m/>
    <m/>
    <m/>
    <n v="0"/>
    <n v="9.1999999999999998E-3"/>
  </r>
  <r>
    <x v="1"/>
    <s v="Austeridad en el gasto. Decretos Reglamentarios 1737 de 1998 y 984 de 2012; Directiva Presidencial 03 de 2012 y Artículo 2.8.4.8.2 del Decreto Único Reglamentario 1068 de 2015"/>
    <s v="Gestión Administrativa"/>
    <s v="Apoyo"/>
    <s v="Ivonne Andrea Torres Cruz_x000a_Asesora de Control Interno"/>
    <s v="Graciela Zabala Rico"/>
    <s v="Subdirector Administrativo"/>
    <d v="2020-01-02T00:00:00"/>
    <d v="2020-01-30T00:00:00"/>
    <m/>
    <m/>
    <m/>
    <m/>
    <m/>
    <m/>
    <m/>
    <m/>
    <m/>
    <m/>
    <m/>
    <m/>
    <s v="Informe"/>
    <n v="5.0000000000000001E-3"/>
    <d v="2020-01-31T00:00:00"/>
    <s v="La información se encuentra en la ruta: \\10.216.160.201\control interno\2020\19.04 INF.  DE GESTIÓN\AUSTERIDAD\IV TRIM 2019_x000a__x000a_Informe de Austeridad del Gasto (Cuarto Trimestre)_x000a__x000a_Memorando 2020IE833_x000a__x000a_Correo de solicitud de publicacion en página web"/>
    <s v="Se realizó el informe de Austeridad en el gasto, correspondiente al cuarto trimestre 2019, entregado a la Dirección General, mediante memorando 2020IE833 del dia  31/01/20, asi mismo se cuenta con correo de solicitud de publicacion del informe en pagina web."/>
    <s v="Informe - Publicación (web,intranet y/o carpeta de calidad)"/>
    <n v="4.9999999999999992E-3"/>
    <n v="0"/>
  </r>
  <r>
    <x v="1"/>
    <s v="Austeridad en el gasto. Decretos Reglamentarios 1737 de 1998 y 984 de 2012; Directiva Presidencial 03 de 2012 y Artículo 2.8.4.8.2 del Decreto Único Reglamentario 1068 de 2015"/>
    <s v="Gestión Administrativa"/>
    <s v="Apoyo"/>
    <s v="Ivonne Andrea Torres Cruz_x000a_Asesora de Control Interno"/>
    <s v="Graciela Zabala Rico"/>
    <s v="Subdirector Administrativo"/>
    <d v="2020-04-01T00:00:00"/>
    <d v="2020-04-28T00:00:00"/>
    <m/>
    <m/>
    <m/>
    <m/>
    <m/>
    <m/>
    <m/>
    <m/>
    <m/>
    <m/>
    <m/>
    <m/>
    <s v="Informe"/>
    <n v="5.0000000000000001E-3"/>
    <m/>
    <m/>
    <m/>
    <m/>
    <n v="0"/>
    <n v="5.0000000000000001E-3"/>
  </r>
  <r>
    <x v="1"/>
    <s v="Austeridad en el gasto. Decretos Reglamentarios 1737 de 1998 y 984 de 2012; Directiva Presidencial 03 de 2012 y Artículo 2.8.4.8.2 del Decreto Único Reglamentario 1068 de 2015"/>
    <s v="Gestión Administrativa"/>
    <s v="Apoyo"/>
    <s v="Ivonne Andrea Torres Cruz_x000a_Asesora de Control Interno"/>
    <s v="Graciela Zabala Rico"/>
    <s v="Subdirector Administrativo"/>
    <d v="2020-07-01T00:00:00"/>
    <d v="2020-07-29T00:00:00"/>
    <m/>
    <m/>
    <m/>
    <m/>
    <m/>
    <m/>
    <m/>
    <m/>
    <m/>
    <m/>
    <m/>
    <m/>
    <s v="Informe"/>
    <n v="5.0000000000000001E-3"/>
    <m/>
    <m/>
    <m/>
    <m/>
    <n v="0"/>
    <n v="5.0000000000000001E-3"/>
  </r>
  <r>
    <x v="1"/>
    <s v="Austeridad en el gasto. Decretos Reglamentarios 1737 de 1998 y 984 de 2012; Directiva Presidencial 03 de 2012 y Artículo 2.8.4.8.2 del Decreto Único Reglamentario 1068 de 2015"/>
    <s v="Gestión Administrativa"/>
    <s v="Apoyo"/>
    <s v="Ivonne Andrea Torres Cruz_x000a_Asesora de Control Interno"/>
    <s v="Graciela Zabala Rico"/>
    <s v="Subdirector Administrativo"/>
    <d v="2020-10-01T00:00:00"/>
    <d v="2020-10-28T00:00:00"/>
    <m/>
    <m/>
    <m/>
    <m/>
    <m/>
    <m/>
    <m/>
    <m/>
    <m/>
    <m/>
    <m/>
    <m/>
    <s v="Informe"/>
    <n v="5.0000000000000001E-3"/>
    <m/>
    <m/>
    <m/>
    <m/>
    <n v="0"/>
    <n v="5.0000000000000001E-3"/>
  </r>
  <r>
    <x v="2"/>
    <s v="Dar respuesta a derechos de petición y solicitudes de información de partes interesadas"/>
    <s v="Evaluación de la Gestión"/>
    <s v="Seguimiento y Evaluación"/>
    <s v="Ivonne Andrea Torres Cruz_x000a_Asesora de Control Interno"/>
    <s v="Alexandra Álvarez Mantilla"/>
    <s v="Asesor de Control Interno"/>
    <d v="2020-01-02T00:00:00"/>
    <d v="2020-12-31T00:00:00"/>
    <m/>
    <m/>
    <m/>
    <m/>
    <m/>
    <m/>
    <m/>
    <m/>
    <m/>
    <m/>
    <m/>
    <m/>
    <s v="Memorandos y/o Oficios"/>
    <n v="1.2999999999999999E-3"/>
    <m/>
    <m/>
    <m/>
    <m/>
    <n v="0"/>
    <n v="1.2999999999999999E-3"/>
  </r>
  <r>
    <x v="2"/>
    <s v="Diseñar, preparar, aplicar, tabular y realizar informe con oportunidades de mejora de la implementación y aplicación del estatuto interno del auditor y del código de ética del auditor"/>
    <s v="Evaluación de la Gestión"/>
    <s v="Seguimiento y Evaluación"/>
    <s v="Ivonne Andrea Torres Cruz_x000a_Asesora de Control Interno"/>
    <s v="Alexandra Álvarez Mantilla"/>
    <s v="Asesor de Control Interno"/>
    <d v="2020-01-02T00:00:00"/>
    <d v="2020-02-07T00:00:00"/>
    <m/>
    <m/>
    <m/>
    <m/>
    <m/>
    <m/>
    <m/>
    <m/>
    <m/>
    <m/>
    <m/>
    <m/>
    <s v="Informe"/>
    <n v="2.0999999999999999E-3"/>
    <m/>
    <s v="Ruta de la informacion: \\10.216.160.201\control interno\2020\02.01 ACTAS COMITE C. I\Plan de trabajo CICCI_x000a__x000a_Correo electrónico del 11/03/2020 de Comunicaciones socializando a todos los funcionarios y contratistas el estatuto y Código de ética._x000a__x000a_Correo electrónico del 12/03/2020 adjuntando informe de cumplimiento del Estatuto de auditoría interna  y Código de ética del auditor._x000a__x000a_Presentación de sensibilización a equipo auditor._x000a__x000a_Registro de reunión y capacitación en el tema a toda la entidad."/>
    <s v="Se realiza informe, el cual es enviado para revisión por parte de la Ing._x000a__x000a_Se realizaron ajustes al informe de acuerdo a observaciones de la Asesora de CI, se socializó a través de correo electrónico de Comunicaciones a todos los funcionarios y contratistas de la CVP el Estatuto de auditoría interna y código de ética del auditor, se sensibilizó a equipo auditor de los resultados del informe. Pendiente por suscripción de firmas, publicación en carpeta de calidad y remisión a integrantes del comité."/>
    <s v="Elaboración de solicitud"/>
    <n v="1.9949999999999998E-3"/>
    <n v="1.0500000000000006E-4"/>
  </r>
  <r>
    <x v="2"/>
    <s v="Diseñar, preparar, aplicar, tabular y realizar informe con oportunidades de mejora de la implementación y aplicación del estatuto interno del auditor y del código de ética del auditor"/>
    <s v="Evaluación de la Gestión"/>
    <s v="Seguimiento y Evaluación"/>
    <s v="Ivonne Andrea Torres Cruz_x000a_Asesora de Control Interno"/>
    <s v="Alexandra Álvarez Mantilla"/>
    <s v="Asesor de Control Interno"/>
    <d v="2020-07-01T00:00:00"/>
    <d v="2020-07-31T00:00:00"/>
    <m/>
    <m/>
    <m/>
    <m/>
    <m/>
    <m/>
    <m/>
    <m/>
    <m/>
    <m/>
    <m/>
    <m/>
    <s v="Informe"/>
    <n v="2.2000000000000001E-3"/>
    <m/>
    <m/>
    <m/>
    <m/>
    <n v="0"/>
    <n v="2.2000000000000001E-3"/>
  </r>
  <r>
    <x v="2"/>
    <s v="Diseñar, preparar, aplicar, tabular y realizar informe con oportunidades de mejora de la implementación y aplicación del estatuto interno del auditor y del código de ética del auditor"/>
    <s v="Evaluación de la Gestión"/>
    <s v="Seguimiento y Evaluación"/>
    <s v="Ivonne Andrea Torres Cruz_x000a_Asesora de Control Interno"/>
    <s v="Alexandra Álvarez Mantilla"/>
    <s v="Asesor de Control Interno"/>
    <d v="2020-11-23T00:00:00"/>
    <d v="2020-12-18T00:00:00"/>
    <m/>
    <m/>
    <m/>
    <m/>
    <m/>
    <m/>
    <m/>
    <m/>
    <m/>
    <m/>
    <m/>
    <m/>
    <s v="Informe"/>
    <n v="2.2000000000000001E-3"/>
    <m/>
    <m/>
    <m/>
    <m/>
    <n v="0"/>
    <n v="2.2000000000000001E-3"/>
  </r>
  <r>
    <x v="2"/>
    <s v="Dar respuesta a derechos de petición y solicitudes de información de partes interesadas"/>
    <s v="Evaluación de la Gestión"/>
    <s v="Seguimiento y Evaluación"/>
    <s v="Ivonne Andrea Torres Cruz_x000a_Asesora de Control Interno"/>
    <s v="Andrea Sierra Ochoa"/>
    <s v="Asesor de Control Interno"/>
    <d v="2020-01-02T00:00:00"/>
    <d v="2020-12-31T00:00:00"/>
    <m/>
    <m/>
    <m/>
    <m/>
    <m/>
    <m/>
    <m/>
    <m/>
    <m/>
    <m/>
    <m/>
    <m/>
    <s v="Memorandos y/o Oficios"/>
    <n v="1.2999999999999999E-3"/>
    <m/>
    <s v="SDQS 367312020 fecha de respuesta 13Mar2020_x000a__x000a_SDQS 457182020 fecha de respuesta 19Mar._x000a__x000a_-Memo 2020EE3328 y Memo 2020EE3330 de traslado al IDIGER y a la EEAB por competencia de la respuesta a la petición SDQS 512362020, igualmente solicitó información a TIC, Planeación, Corporativa y Adminstrativa."/>
    <s v="Durante el mes de marzo se han atendido las siguientes peticiones: _x000a__x000a_-SDQS 367312020 fecha de respuesta 13Mar2020_x000a__x000a_- SDQS 457182020 fecha de respuesta 19Mar._x000a__x000a_-Actualmente se esta elaborando la respuesta a la peticion SDQS 512362020, ya que se solicitó información a TIC, Planeación, Corporativa y Adminstrativa._x000a_De igual mandera se le traslado al IDIGER y a la EEAB por competencia (2020EE3328 y 2020EE3330)"/>
    <s v="Recolección y Análisis de Información"/>
    <n v="7.1500000000000003E-4"/>
    <n v="5.8499999999999991E-4"/>
  </r>
  <r>
    <x v="2"/>
    <s v="Realizar los trámites pertinentes para lograr la liquidación del contrato N° 471-2019 suscrito con Applus Colombia Ltda."/>
    <s v="Evaluación de la Gestión"/>
    <s v="Seguimiento y Evaluación"/>
    <s v="Ivonne Andrea Torres Cruz_x000a_Asesora de Control Interno"/>
    <s v="Andrea Sierra Ochoa"/>
    <s v="Asesor de Control Interno"/>
    <d v="2020-02-02T00:00:00"/>
    <d v="2020-04-24T00:00:00"/>
    <m/>
    <m/>
    <m/>
    <m/>
    <m/>
    <m/>
    <m/>
    <m/>
    <m/>
    <m/>
    <m/>
    <m/>
    <s v="Acta de liquidación tramitada y expediente cerrado"/>
    <n v="6.4000000000000003E-3"/>
    <m/>
    <s v="La información se encuentra en la ruta: \\10.216.160.201\control interno\2020\00. APOYO\03. Contratación\Cto 471 de 2019 Applus Auditoria calidad\Postcontractual_x000a__x000a_2020IE1051 SOLIC. EXPEDIENTE"/>
    <s v="Se remitió memorando 2020IE1051 del dia 11/02/20 donde se solicita el expediente a la Dirección de Gestión Corporativa._x000a__x000a_Una vez entregado el expediente a esta asesoria, se verificó y analizó en busqueda de los soportes que dieran cuenta de cada una de las obligaciones contractuales._x000a__x000a_Evidenciados los soportes, se ordenaron en un archivo, de conformidad al numero de obligaciones._x000a__x000a_Se envia correo electronico dirigido al representante de Applus, donde se le indica la manera de cargar los soportes en el Secop y se le solicita ademas el cargue adicional del clausulado de la poliza de cumplimiento._x000a__x000a_Una vez confirmado el cargue de la información por parte de la empresa APPLUS, se inicia el proceso de verificación de la información y elaboración del acta."/>
    <s v="Elaboración de solicitud"/>
    <n v="6.0800000000000003E-3"/>
    <n v="3.1999999999999997E-4"/>
  </r>
  <r>
    <x v="2"/>
    <s v="Revisión expedientes contractuales cuya supervisión se encuentra a cargo de control interno"/>
    <s v="Evaluación de la Gestión"/>
    <s v="Seguimiento y Evaluación"/>
    <s v="Ivonne Andrea Torres Cruz_x000a_Asesora de Control Interno"/>
    <s v="Andrea Sierra Ochoa"/>
    <s v="Asesor de Control Interno"/>
    <d v="2020-08-03T00:00:00"/>
    <d v="2020-08-27T00:00:00"/>
    <m/>
    <m/>
    <m/>
    <m/>
    <m/>
    <m/>
    <m/>
    <m/>
    <m/>
    <m/>
    <m/>
    <m/>
    <s v="correo electrónico"/>
    <n v="6.4000000000000003E-3"/>
    <m/>
    <m/>
    <m/>
    <m/>
    <n v="0"/>
    <n v="6.4000000000000003E-3"/>
  </r>
  <r>
    <x v="2"/>
    <s v="Dar respuesta a derechos de petición y solicitudes de información de partes interesadas"/>
    <s v="Evaluación de la Gestión"/>
    <s v="Seguimiento y Evaluación"/>
    <s v="Ivonne Andrea Torres Cruz_x000a_Asesora de Control Interno"/>
    <s v="Ángelo Díaz Rodríguez"/>
    <s v="Asesor de Control Interno"/>
    <d v="2020-01-02T00:00:00"/>
    <d v="2020-12-31T00:00:00"/>
    <m/>
    <m/>
    <m/>
    <m/>
    <m/>
    <m/>
    <m/>
    <m/>
    <m/>
    <m/>
    <m/>
    <m/>
    <s v="Memorandos y/o Oficios"/>
    <n v="1.2999999999999999E-3"/>
    <m/>
    <m/>
    <m/>
    <m/>
    <n v="0"/>
    <n v="1.2999999999999999E-3"/>
  </r>
  <r>
    <x v="2"/>
    <s v="Revisión de los procedimientos del proceso Evaluación de la Gestión"/>
    <s v="Evaluación de la Gestión"/>
    <s v="Seguimiento y Evaluación"/>
    <s v="Ivonne Andrea Torres Cruz_x000a_Asesora de Control Interno"/>
    <s v="Ángelo Díaz Rodríguez"/>
    <s v="Asesor de Control Interno"/>
    <d v="2020-06-01T00:00:00"/>
    <d v="2020-08-31T00:00:00"/>
    <m/>
    <m/>
    <m/>
    <m/>
    <m/>
    <m/>
    <m/>
    <m/>
    <m/>
    <m/>
    <m/>
    <m/>
    <s v="Procedimientos normalizados en el SGC"/>
    <n v="6.4000000000000003E-3"/>
    <m/>
    <m/>
    <m/>
    <m/>
    <n v="0"/>
    <n v="6.4000000000000003E-3"/>
  </r>
  <r>
    <x v="2"/>
    <s v="Dar respuesta a derechos de petición y solicitudes de información de partes interesadas"/>
    <s v="Evaluación de la Gestión"/>
    <s v="Seguimiento y Evaluación"/>
    <s v="Ivonne Andrea Torres Cruz_x000a_Asesora de Control Interno"/>
    <s v="Graciela Zabala Rico"/>
    <s v="Asesor de Control Interno"/>
    <d v="2020-01-02T00:00:00"/>
    <d v="2020-12-31T00:00:00"/>
    <m/>
    <m/>
    <m/>
    <m/>
    <m/>
    <m/>
    <m/>
    <m/>
    <m/>
    <m/>
    <m/>
    <m/>
    <s v="Memorandos y/o Oficios"/>
    <n v="1.2999999999999999E-3"/>
    <m/>
    <s v="La información se encuentra en la ruta: \\10.216.160.201\control interno\2020\19.03 INF. AUDITORIAS C. I\19.03 EXTERNAS\01. PAD (2020) CÓDIGO 56\INV. PARTE INTERESADA"/>
    <s v="Se realiza verificación de los equipos y puestos de trabajo, asignados al ente de control."/>
    <s v="Recolección y Análisis de Información"/>
    <n v="7.1500000000000003E-4"/>
    <n v="5.8499999999999991E-4"/>
  </r>
  <r>
    <x v="2"/>
    <s v="Dar respuesta a las solicitudes de información con fines disciplinarios que soliciten las partes interesadas"/>
    <s v="Evaluación de la Gestión"/>
    <s v="Seguimiento y Evaluación"/>
    <s v="Ivonne Andrea Torres Cruz_x000a_Asesora de Control Interno"/>
    <s v="Graciela Zabala Rico"/>
    <s v="Asesor de Control Interno"/>
    <d v="2020-01-15T00:00:00"/>
    <d v="2020-12-31T00:00:00"/>
    <m/>
    <m/>
    <m/>
    <m/>
    <m/>
    <m/>
    <m/>
    <m/>
    <m/>
    <m/>
    <m/>
    <m/>
    <s v="Memorandos y/o Oficios"/>
    <n v="6.4000000000000003E-3"/>
    <m/>
    <s v="La información se encuentra en la ruta: \\10.216.160.201\control interno\2020\00. APOYO\10. DP"/>
    <s v="Se proyectaron, respuestas de dos solicitudes de la Dirección de Gestión Corporativa y Control Interno Disciplinario bajo los radicados 2020IE442 y 2020IE723."/>
    <s v="Recolección y Análisis de Información"/>
    <n v="3.5200000000000006E-3"/>
    <n v="2.8799999999999997E-3"/>
  </r>
  <r>
    <x v="2"/>
    <s v="Dar respuesta a derechos de petición y solicitudes de información de partes interesadas"/>
    <s v="Evaluación de la Gestión"/>
    <s v="Seguimiento y Evaluación"/>
    <s v="Ivonne Andrea Torres Cruz_x000a_Asesora de Control Interno"/>
    <s v="Marcela Urrea Jaramillo"/>
    <s v="Asesor de Control Interno"/>
    <d v="2020-01-02T00:00:00"/>
    <d v="2020-12-31T00:00:00"/>
    <m/>
    <m/>
    <m/>
    <m/>
    <m/>
    <m/>
    <m/>
    <m/>
    <m/>
    <m/>
    <m/>
    <m/>
    <s v="Memorandos y/o Oficios"/>
    <n v="1.2999999999999999E-3"/>
    <m/>
    <m/>
    <m/>
    <m/>
    <n v="0"/>
    <n v="1.2999999999999999E-3"/>
  </r>
  <r>
    <x v="0"/>
    <s v="Auditoría Proceso de Mejoramiento de Vivienda_x000a_Informe de seguimiento y recomendaciones sobre el cumplimiento de las metas del PDD - Presupuesto - FUSS - Plan Anual de Adquisiones"/>
    <s v="Mejoramiento de Vivienda"/>
    <s v="Misional"/>
    <s v="Ivonne Andrea Torres Cruz_x000a_Asesora de Control Interno"/>
    <s v="Alexandra Álvarez Mantilla"/>
    <s v="Director de Mejoramiento de Vivienda"/>
    <d v="2020-02-03T00:00:00"/>
    <d v="2020-04-15T00:00:00"/>
    <m/>
    <m/>
    <m/>
    <m/>
    <m/>
    <m/>
    <m/>
    <m/>
    <m/>
    <m/>
    <m/>
    <m/>
    <s v="Informe"/>
    <n v="9.1000000000000004E-3"/>
    <m/>
    <s v="La información se encuentra en la ruta: \\10.216.160.201\control interno\2020\19.03 INF. AUDITORIAS C. I\19.03 INTERNAS\Mejoramiento de Vivienda\papeles de trabajo ajam_x000a__x000a_- 2020IE1167 Solic. Reunión_x000a_- 2020IE2745 Com. Apertura_x000a_- Acta de Reunión apertura_x000a_- Listado de Asistentes a la apertura_x000a_- 2020IE2968 Solic Informacion OAP_x000a_- Cartas de representación de los siguientes procesos: TIC, Financiera, Sub. AMD y Corporativa._x000a_-Solicitudes de información por correo electronico."/>
    <s v="Se cuenta con memorando 2020IE2745 del dia 19/02/20, donde se comunica la apertura de la auditoría al proceso de mejoramiento de vivienda._x000a__x000a_Se cuenta con acta donde se realiza reunión de apertura el dia 20/02/20 y listado de asistentes._x000a__x000a_Se cuenta con memorando 2020IE2968 del dia 21/02/20 donde se realiza solicitud de información a la OAP para el desarrollo de la auditoría._x000a__x000a_Se cuenta con cartas de representación de los siguientes procesos: TIC, Financiera, Sub. AMD y Corporativa._x000a__x000a_Se recolectó información por parte de las areas de Financiera y OAP, se encuentra en proceso del analisis de información._x000a__x000a_El día 18Mar2020 a través de correo electrónico, se envia relación de metas con los procedimientos de acuerdo a reunión con el enlace, Luis Gabriel Rodríguez, ademas se realiza solicitud de las bases de los procedimientos._x000a__x000a_Se encuentra en proceso de elaboración el informe de la auditoría realizada al proceso de Mejoramiento de Vivienda."/>
    <s v="Trabajo de campo - Análisis de Información"/>
    <n v="5.6420000000000003E-3"/>
    <n v="3.4580000000000001E-3"/>
  </r>
  <r>
    <x v="0"/>
    <s v="Auditoría Proceso de Mejoramiento de Barrios_x000a_Informe de seguimiento y recomendaciones sobre el cumplimiento de las metas del PDD - Presupuesto - FUSS - Plan Anual de Adquisiones"/>
    <s v="Mejoramiento de Barrios"/>
    <s v="Misional"/>
    <s v="Ivonne Andrea Torres Cruz_x000a_Asesora de Control Interno"/>
    <s v="Alexandra Álvarez Mantilla"/>
    <s v="Director de Mejoramiento de Barrios"/>
    <d v="2020-05-04T00:00:00"/>
    <d v="2020-07-15T00:00:00"/>
    <m/>
    <m/>
    <m/>
    <m/>
    <m/>
    <m/>
    <m/>
    <m/>
    <m/>
    <m/>
    <m/>
    <m/>
    <s v="Informe"/>
    <n v="9.1000000000000004E-3"/>
    <m/>
    <m/>
    <m/>
    <m/>
    <n v="0"/>
    <n v="9.1000000000000004E-3"/>
  </r>
  <r>
    <x v="0"/>
    <s v="Auditoría Proceso de Reasentamientos Humanos_x000a_Informe de seguimiento y recomendaciones sobre el cumplimiento de las metas del PDD - Presupuesto - FUSS - Plan Anual de Adquisiones"/>
    <s v="Reasentamientos Humanos"/>
    <s v="Misional"/>
    <s v="Ivonne Andrea Torres Cruz_x000a_Asesora de Control Interno"/>
    <s v="Alexandra Álvarez Mantilla"/>
    <s v="Director de Reasentamientos Humanos"/>
    <d v="2020-08-03T00:00:00"/>
    <d v="2020-10-15T00:00:00"/>
    <m/>
    <m/>
    <m/>
    <m/>
    <m/>
    <m/>
    <m/>
    <m/>
    <m/>
    <m/>
    <m/>
    <m/>
    <s v="Informe"/>
    <n v="9.1000000000000004E-3"/>
    <m/>
    <m/>
    <m/>
    <m/>
    <n v="0"/>
    <n v="9.1000000000000004E-3"/>
  </r>
  <r>
    <x v="0"/>
    <s v="Auditoría Proceso de Urbanizaciones y Titulación_x000a_Informe de seguimiento y recomendaciones sobre el cumplimiento de las metas del PDD - Presupuesto - FUSS - Plan Anual de Adquisiones"/>
    <s v="Urbanizaciones y Titulación"/>
    <s v="Misional"/>
    <s v="Ivonne Andrea Torres Cruz_x000a_Asesora de Control Interno"/>
    <s v="Alexandra Álvarez Mantilla"/>
    <s v="Director de Urbanizaciones y Titulación"/>
    <d v="2020-10-16T00:00:00"/>
    <d v="2020-12-14T00:00:00"/>
    <m/>
    <m/>
    <m/>
    <m/>
    <m/>
    <m/>
    <m/>
    <m/>
    <m/>
    <m/>
    <m/>
    <m/>
    <s v="Informe"/>
    <n v="9.1000000000000004E-3"/>
    <m/>
    <m/>
    <m/>
    <m/>
    <n v="0"/>
    <n v="9.1000000000000004E-3"/>
  </r>
  <r>
    <x v="0"/>
    <s v="Auditoría de seguimiento a tutelas y notificaciones"/>
    <s v="Prevención del Daño Antijurídico y Representación Judicial"/>
    <s v="Estratégico"/>
    <s v="Ivonne Andrea Torres Cruz_x000a_Asesora de Control Interno"/>
    <s v="Andrea Sierra Ochoa"/>
    <s v="Director Jurídico "/>
    <d v="2020-05-04T00:00:00"/>
    <d v="2020-06-24T00:00:00"/>
    <m/>
    <m/>
    <m/>
    <m/>
    <m/>
    <m/>
    <m/>
    <m/>
    <m/>
    <m/>
    <m/>
    <m/>
    <s v="Informe"/>
    <n v="0.01"/>
    <m/>
    <m/>
    <m/>
    <m/>
    <n v="0"/>
    <n v="0.01"/>
  </r>
  <r>
    <x v="0"/>
    <s v="Auditoría al servicio No Conforme (numeral 8.7 ISO 9001:2015)"/>
    <s v="Todos los Procesos"/>
    <s v="Misional"/>
    <s v="Ivonne Andrea Torres Cruz_x000a_Asesora de Control Interno"/>
    <s v="Andrés Farias Pinzón"/>
    <s v="Líderes de Cada Proceso"/>
    <d v="2020-04-01T00:00:00"/>
    <d v="2020-04-30T00:00:00"/>
    <m/>
    <m/>
    <m/>
    <m/>
    <m/>
    <m/>
    <m/>
    <m/>
    <m/>
    <m/>
    <m/>
    <m/>
    <s v="Informe"/>
    <n v="0.01"/>
    <m/>
    <m/>
    <m/>
    <m/>
    <n v="0"/>
    <n v="0.01"/>
  </r>
  <r>
    <x v="0"/>
    <s v="Auditoría Interna de Calidad bajo el estándar ISO 9001:2015"/>
    <s v="Todos los Procesos"/>
    <s v="Todos los Procesos"/>
    <s v="Ivonne Andrea Torres Cruz_x000a_Asesora de Control Interno"/>
    <s v="Ángelo Díaz Rodríguez"/>
    <s v="Líderes de Cada Proceso"/>
    <d v="2020-04-01T00:00:00"/>
    <d v="2020-04-30T00:00:00"/>
    <m/>
    <m/>
    <m/>
    <m/>
    <m/>
    <m/>
    <m/>
    <m/>
    <m/>
    <m/>
    <m/>
    <m/>
    <s v="Informe"/>
    <n v="0.01"/>
    <m/>
    <m/>
    <m/>
    <m/>
    <n v="0"/>
    <n v="0.01"/>
  </r>
  <r>
    <x v="0"/>
    <s v="Seguimiento a los indicadores de gestión y por proceso"/>
    <s v="Gestión Estratégica"/>
    <s v="Estratégico"/>
    <s v="Ivonne Andrea Torres Cruz_x000a_Asesora de Control Interno"/>
    <s v="Ángelo Díaz Rodríguez"/>
    <s v="Jefe Oficina Asesora de Planeación "/>
    <d v="2020-07-01T00:00:00"/>
    <d v="2020-08-19T00:00:00"/>
    <m/>
    <m/>
    <m/>
    <m/>
    <m/>
    <m/>
    <m/>
    <m/>
    <m/>
    <m/>
    <m/>
    <m/>
    <s v="Informe"/>
    <n v="0.01"/>
    <m/>
    <m/>
    <m/>
    <m/>
    <n v="0"/>
    <n v="0.01"/>
  </r>
  <r>
    <x v="0"/>
    <s v="Seguimiento al plan de implementación del MIPG"/>
    <s v="Gestión Estratégica"/>
    <s v="Estratégico"/>
    <s v="Ivonne Andrea Torres Cruz_x000a_Asesora de Control Interno"/>
    <s v="Ángelo Díaz Rodríguez"/>
    <s v="Jefe Oficina Asesora de Planeación "/>
    <d v="2020-09-15T00:00:00"/>
    <d v="2020-09-30T00:00:00"/>
    <m/>
    <m/>
    <m/>
    <m/>
    <m/>
    <m/>
    <m/>
    <m/>
    <m/>
    <m/>
    <m/>
    <m/>
    <s v="Informe"/>
    <n v="0.01"/>
    <m/>
    <m/>
    <m/>
    <m/>
    <n v="0"/>
    <n v="0.01"/>
  </r>
  <r>
    <x v="0"/>
    <s v="Arqueo Caja menor"/>
    <s v="Gestión Administrativa"/>
    <s v="Apoyo"/>
    <s v="Ivonne Andrea Torres Cruz_x000a_Asesora de Control Interno"/>
    <s v="Graciela Zabala Rico"/>
    <s v="Subdirector Administrativo"/>
    <m/>
    <m/>
    <m/>
    <m/>
    <m/>
    <m/>
    <m/>
    <m/>
    <m/>
    <m/>
    <m/>
    <m/>
    <m/>
    <m/>
    <s v="Informe"/>
    <n v="5.0000000000000001E-3"/>
    <m/>
    <m/>
    <m/>
    <m/>
    <n v="0"/>
    <n v="5.0000000000000001E-3"/>
  </r>
  <r>
    <x v="0"/>
    <s v="Arqueo Caja fuerte"/>
    <s v="Gestión Financiera"/>
    <s v="Apoyo"/>
    <s v="Ivonne Andrea Torres Cruz_x000a_Asesora de Control Interno"/>
    <s v="Graciela Zabala Rico"/>
    <s v="Subdirector Financiero"/>
    <m/>
    <m/>
    <m/>
    <m/>
    <m/>
    <m/>
    <m/>
    <m/>
    <m/>
    <m/>
    <m/>
    <m/>
    <m/>
    <m/>
    <s v="Informe"/>
    <n v="5.0000000000000001E-3"/>
    <m/>
    <m/>
    <m/>
    <m/>
    <n v="0"/>
    <n v="5.0000000000000001E-3"/>
  </r>
  <r>
    <x v="0"/>
    <s v="Arqueo Caja menor"/>
    <s v="Gestión Administrativa"/>
    <s v="Apoyo"/>
    <s v="Ivonne Andrea Torres Cruz_x000a_Asesora de Control Interno"/>
    <s v="Graciela Zabala Rico"/>
    <s v="Subdirector Administrativo"/>
    <m/>
    <m/>
    <m/>
    <m/>
    <m/>
    <m/>
    <m/>
    <m/>
    <m/>
    <m/>
    <m/>
    <m/>
    <m/>
    <m/>
    <s v="Informe"/>
    <n v="5.0000000000000001E-3"/>
    <m/>
    <m/>
    <m/>
    <m/>
    <n v="0"/>
    <n v="5.0000000000000001E-3"/>
  </r>
  <r>
    <x v="0"/>
    <s v="Auditoría - Decreto 1072 de 2015 - SGSST - Sistema de Gestión de la Seguridad y Salud en el Trabajo"/>
    <s v="Gestión del Talento Humano"/>
    <s v="Estratégico"/>
    <s v="Ivonne Andrea Torres Cruz_x000a_Asesora de Control Interno"/>
    <s v="Ivonne Andrea Torres Cruz"/>
    <s v="Subdirector Administrativo"/>
    <d v="2020-05-04T00:00:00"/>
    <d v="2020-06-30T00:00:00"/>
    <m/>
    <m/>
    <m/>
    <m/>
    <m/>
    <m/>
    <m/>
    <m/>
    <m/>
    <m/>
    <m/>
    <m/>
    <s v="Informe"/>
    <n v="0.01"/>
    <m/>
    <m/>
    <m/>
    <m/>
    <n v="0"/>
    <n v="0.01"/>
  </r>
  <r>
    <x v="0"/>
    <s v="Informe PQR's - Ley 1474 de 2011"/>
    <s v="Servicio al Ciudadano "/>
    <s v="Apoyo"/>
    <s v="Ivonne Andrea Torres Cruz_x000a_Asesora de Control Interno"/>
    <s v="Marcela Urrea Jaramillo"/>
    <s v="Director de Gestión Corporativa y CID"/>
    <d v="2020-01-02T00:00:00"/>
    <d v="2020-01-30T00:00:00"/>
    <m/>
    <m/>
    <m/>
    <m/>
    <m/>
    <m/>
    <m/>
    <m/>
    <m/>
    <m/>
    <m/>
    <m/>
    <s v="Informe"/>
    <n v="5.0000000000000001E-3"/>
    <d v="2020-01-31T00:00:00"/>
    <s v="La evidencia se encuentra en la ruta: \\10.216.160.201\control interno\2020\19.04 INF.  DE GESTIÓN\PQRDS\II SEM 2019 y pagina web https://www.cajaviviendapopular.gov.co/?q=72-reportes-de-control-interno#_x000a__x000a_Memorando 2020IE835_x000a_Informe PQRS II Sem  2019"/>
    <s v="En enero se desarrolló el analisis de la información remitida por la Dirección de Gestión corporativa y CID y la OAP._x000a__x000a_Se remitió informe definitivo de la Ley 1474 de 2011 y el Decreto 371/2010 el día 31/01/20 mediante memorando 2020IE835, dirigido a la Directora General encargada, Director de Gestión corporativa y CID y la OAP, además en el mismo se solicitó formulación del plan de mejoramiento."/>
    <s v="Informe Final - Publicación (web,intranet y/o carpeta de calidad)"/>
    <n v="5.000000000000001E-3"/>
    <n v="0"/>
  </r>
  <r>
    <x v="0"/>
    <s v="Informe de verificación RNMC - Código Nacional de Policía - Artículo 183"/>
    <s v="Todos los Procesos"/>
    <s v="Todos los Procesos"/>
    <s v="Ivonne Andrea Torres Cruz_x000a_Asesora de Control Interno"/>
    <s v="Marcela Urrea Jaramillo"/>
    <s v="Líderes de Cada Proceso"/>
    <d v="2020-01-08T00:00:00"/>
    <d v="2020-01-17T00:00:00"/>
    <m/>
    <m/>
    <m/>
    <m/>
    <m/>
    <m/>
    <m/>
    <m/>
    <m/>
    <m/>
    <m/>
    <m/>
    <s v="Informe"/>
    <n v="5.0000000000000001E-3"/>
    <d v="2020-01-17T00:00:00"/>
    <s v="Memorando 2020IE379 del 17 de enero de 2020 ubicado en la siguiente ruta: \\10.216.160.201\control interno\2020\19.04 INF.  DE GESTIÓN\RNMC"/>
    <s v="Se realizó visita de inspección de historias labolares en las instalaciones de Talento Humano, con el fin de verificar los expedientes laborales de trece (13) directivos._x000a__x000a_Se verificaron las cédulas en la página de la Policía Nacional y se realizó el informe de resultados y conclusiones mediante memorando 2020IE379 del 17 de enero de 2020."/>
    <s v="Informe Final - Publicación (web,intranet y/o carpeta de calidad)"/>
    <n v="5.000000000000001E-3"/>
    <n v="0"/>
  </r>
  <r>
    <x v="0"/>
    <s v="Informe PQR's - Ley 1474 de 2011"/>
    <s v="Servicio al Ciudadano "/>
    <s v="Apoyo"/>
    <s v="Ivonne Andrea Torres Cruz_x000a_Asesora de Control Interno"/>
    <s v="Marcela Urrea Jaramillo"/>
    <s v="Director de Gestión Corporativa y CID"/>
    <d v="2020-07-01T00:00:00"/>
    <d v="2020-07-29T00:00:00"/>
    <m/>
    <m/>
    <m/>
    <m/>
    <m/>
    <m/>
    <m/>
    <m/>
    <m/>
    <m/>
    <m/>
    <m/>
    <s v="Informe"/>
    <n v="5.0000000000000001E-3"/>
    <m/>
    <m/>
    <m/>
    <m/>
    <n v="0"/>
    <n v="5.0000000000000001E-3"/>
  </r>
  <r>
    <x v="3"/>
    <s v="Realizar evaluación 2019 y concertación 2020 planta temporal"/>
    <s v="Evaluación de la Gestión"/>
    <s v="Seguimiento y Evaluación"/>
    <s v="Ivonne Andrea Torres Cruz_x000a_Asesora de Control Interno"/>
    <s v="Alexandra Álvarez Mantilla"/>
    <s v="Asesor de Control Interno"/>
    <d v="2020-02-03T00:00:00"/>
    <d v="2020-02-21T00:00:00"/>
    <m/>
    <m/>
    <m/>
    <m/>
    <m/>
    <m/>
    <m/>
    <m/>
    <m/>
    <m/>
    <m/>
    <m/>
    <s v="Evaluación y concertación"/>
    <n v="5.0000000000000001E-3"/>
    <d v="2020-02-19T00:00:00"/>
    <s v="La información se encuentra en la ruta: \\10.216.160.201\control interno\2020\00. APOYO\04. planta\concertación 2020\Alexandra Alvarez_x000a__x000a_Memorando 2020IE1001 Eval. de gestión_x000a_Memorando 2020IE2721 CONC. ALEXANDRA"/>
    <s v="Se realizó evaluación del 01/08/19 al 31/01/20, se realizó concertación del 01/02/20 al 30/06/20, se elaboraron memorandos y se radicaron en la subdirección administrativa."/>
    <s v="Entrega, publicación o socialización de resultados"/>
    <n v="5.0000000000000001E-3"/>
    <n v="0"/>
  </r>
  <r>
    <x v="3"/>
    <s v="Revisión y/o actualización del normograma proceso Evaluación de la Gestión"/>
    <s v="Evaluación de la Gestión"/>
    <s v="Seguimiento y Evaluación"/>
    <s v="Ivonne Andrea Torres Cruz_x000a_Asesora de Control Interno"/>
    <s v="Andrea Sierra Ochoa"/>
    <s v="Asesor de Control Interno"/>
    <d v="2020-01-02T00:00:00"/>
    <d v="2020-01-09T00:00:00"/>
    <m/>
    <m/>
    <m/>
    <m/>
    <m/>
    <m/>
    <m/>
    <m/>
    <m/>
    <m/>
    <m/>
    <m/>
    <s v="Normograma revisado, actualizado y enviado a la OAP"/>
    <n v="1E-3"/>
    <d v="2020-01-09T00:00:00"/>
    <s v="\\10.216.160.201\control interno\2019\4. APOYO\12. Normograma\11. Normograma\12. diciembre"/>
    <s v="Se remitió actualizacion del normograma el dia 9/01/20 a la Ing. Ivonne, a traves de correo electrónico"/>
    <s v="Entrega, publicación o socialización de resultados"/>
    <n v="1E-3"/>
    <n v="0"/>
  </r>
  <r>
    <x v="3"/>
    <s v="Revisión y/o actualización del normograma proceso Evaluación de la Gestión"/>
    <s v="Evaluación de la Gestión"/>
    <s v="Seguimiento y Evaluación"/>
    <s v="Ivonne Andrea Torres Cruz_x000a_Asesora de Control Interno"/>
    <s v="Andrea Sierra Ochoa"/>
    <s v="Asesor de Control Interno"/>
    <d v="2020-02-03T00:00:00"/>
    <d v="2020-02-07T00:00:00"/>
    <m/>
    <m/>
    <m/>
    <m/>
    <m/>
    <m/>
    <m/>
    <m/>
    <m/>
    <m/>
    <m/>
    <m/>
    <s v="Normograma revisado, actualizado y enviado a la OAP"/>
    <n v="1E-3"/>
    <d v="2020-02-10T00:00:00"/>
    <s v="\\10.216.160.201\control interno\2020\00. APOYO\12 Normograma"/>
    <s v="Se remitió actualizacion del normograma el dia 10/02/20 a la Ing. Ivonne, a traves de correo electronico"/>
    <s v="Entrega, publicación o socialización de resultados"/>
    <n v="1E-3"/>
    <n v="0"/>
  </r>
  <r>
    <x v="3"/>
    <s v="Revisión y/o actualización del normograma proceso Evaluación de la Gestión"/>
    <s v="Evaluación de la Gestión"/>
    <s v="Seguimiento y Evaluación"/>
    <s v="Ivonne Andrea Torres Cruz_x000a_Asesora de Control Interno"/>
    <s v="Andrea Sierra Ochoa"/>
    <s v="Asesor de Control Interno"/>
    <d v="2020-03-02T00:00:00"/>
    <d v="2020-03-06T00:00:00"/>
    <m/>
    <m/>
    <m/>
    <m/>
    <m/>
    <m/>
    <m/>
    <m/>
    <m/>
    <m/>
    <m/>
    <m/>
    <s v="Normograma revisado, actualizado y enviado a la OAP"/>
    <n v="1E-3"/>
    <d v="2020-03-09T00:00:00"/>
    <s v="La información remitida con ocasión de la generación del normograma para el proceso de evaluación de la gestión, se encuentra recopilada en la carpeta compartida de Control Interno en la siguiente ruta: \\10.216.160.201\controlinterno\2020\00. APOYO\12 Normograma"/>
    <s v="La informacion se remitió en la fecha propuesta por la oficina Asesora de Planeación"/>
    <s v="Entrega, publicación o socialización de resultados"/>
    <n v="1E-3"/>
    <n v="0"/>
  </r>
  <r>
    <x v="3"/>
    <s v="Revisión y/o actualización del normograma proceso Evaluación de la Gestión"/>
    <s v="Evaluación de la Gestión"/>
    <s v="Seguimiento y Evaluación"/>
    <s v="Ivonne Andrea Torres Cruz_x000a_Asesora de Control Interno"/>
    <s v="Andrea Sierra Ochoa"/>
    <s v="Asesor de Control Interno"/>
    <d v="2020-04-01T00:00:00"/>
    <d v="2020-04-07T00:00:00"/>
    <m/>
    <m/>
    <m/>
    <m/>
    <m/>
    <m/>
    <m/>
    <m/>
    <m/>
    <m/>
    <m/>
    <m/>
    <s v="Normograma revisado, actualizado y enviado a la OAP"/>
    <n v="1E-3"/>
    <m/>
    <m/>
    <m/>
    <m/>
    <n v="0"/>
    <n v="1E-3"/>
  </r>
  <r>
    <x v="3"/>
    <s v="Revisión y/o actualización del normograma proceso Evaluación de la Gestión"/>
    <s v="Evaluación de la Gestión"/>
    <s v="Seguimiento y Evaluación"/>
    <s v="Ivonne Andrea Torres Cruz_x000a_Asesora de Control Interno"/>
    <s v="Andrea Sierra Ochoa"/>
    <s v="Asesor de Control Interno"/>
    <d v="2020-05-04T00:00:00"/>
    <d v="2020-05-08T00:00:00"/>
    <m/>
    <m/>
    <m/>
    <m/>
    <m/>
    <m/>
    <m/>
    <m/>
    <m/>
    <m/>
    <m/>
    <m/>
    <s v="Normograma revisado, actualizado y enviado a la OAP"/>
    <n v="1E-3"/>
    <m/>
    <m/>
    <m/>
    <m/>
    <n v="0"/>
    <n v="1E-3"/>
  </r>
  <r>
    <x v="3"/>
    <s v="Revisión y/o actualización del normograma proceso Evaluación de la Gestión"/>
    <s v="Evaluación de la Gestión"/>
    <s v="Seguimiento y Evaluación"/>
    <s v="Ivonne Andrea Torres Cruz_x000a_Asesora de Control Interno"/>
    <s v="Andrea Sierra Ochoa"/>
    <s v="Asesor de Control Interno"/>
    <d v="2020-06-01T00:00:00"/>
    <d v="2020-06-05T00:00:00"/>
    <m/>
    <m/>
    <m/>
    <m/>
    <m/>
    <m/>
    <m/>
    <m/>
    <m/>
    <m/>
    <m/>
    <m/>
    <s v="Normograma revisado, actualizado y enviado a la OAP"/>
    <n v="1E-3"/>
    <m/>
    <m/>
    <m/>
    <m/>
    <n v="0"/>
    <n v="1E-3"/>
  </r>
  <r>
    <x v="3"/>
    <s v="Revisión y/o actualización del normograma proceso Evaluación de la Gestión"/>
    <s v="Evaluación de la Gestión"/>
    <s v="Seguimiento y Evaluación"/>
    <s v="Ivonne Andrea Torres Cruz_x000a_Asesora de Control Interno"/>
    <s v="Andrea Sierra Ochoa"/>
    <s v="Asesor de Control Interno"/>
    <d v="2020-07-01T00:00:00"/>
    <d v="2020-07-07T00:00:00"/>
    <m/>
    <m/>
    <m/>
    <m/>
    <m/>
    <m/>
    <m/>
    <m/>
    <m/>
    <m/>
    <m/>
    <m/>
    <s v="Normograma revisado, actualizado y enviado a la OAP"/>
    <n v="1E-3"/>
    <m/>
    <m/>
    <m/>
    <m/>
    <n v="0"/>
    <n v="1E-3"/>
  </r>
  <r>
    <x v="3"/>
    <s v="Revisión y/o actualización del normograma proceso Evaluación de la Gestión"/>
    <s v="Evaluación de la Gestión"/>
    <s v="Seguimiento y Evaluación"/>
    <s v="Ivonne Andrea Torres Cruz_x000a_Asesora de Control Interno"/>
    <s v="Andrea Sierra Ochoa"/>
    <s v="Asesor de Control Interno"/>
    <d v="2020-08-03T00:00:00"/>
    <d v="2020-08-10T00:00:00"/>
    <m/>
    <m/>
    <m/>
    <m/>
    <m/>
    <m/>
    <m/>
    <m/>
    <m/>
    <m/>
    <m/>
    <m/>
    <s v="Normograma revisado, actualizado y enviado a la OAP"/>
    <n v="1E-3"/>
    <m/>
    <m/>
    <m/>
    <m/>
    <n v="0"/>
    <n v="1E-3"/>
  </r>
  <r>
    <x v="3"/>
    <s v="Revisión y/o actualización del normograma proceso Evaluación de la Gestión"/>
    <s v="Evaluación de la Gestión"/>
    <s v="Seguimiento y Evaluación"/>
    <s v="Ivonne Andrea Torres Cruz_x000a_Asesora de Control Interno"/>
    <s v="Andrea Sierra Ochoa"/>
    <s v="Asesor de Control Interno"/>
    <d v="2020-09-01T00:00:00"/>
    <d v="2020-09-07T00:00:00"/>
    <m/>
    <m/>
    <m/>
    <m/>
    <m/>
    <m/>
    <m/>
    <m/>
    <m/>
    <m/>
    <m/>
    <m/>
    <s v="Normograma revisado, actualizado y enviado a la OAP"/>
    <n v="1E-3"/>
    <m/>
    <m/>
    <m/>
    <m/>
    <n v="0"/>
    <n v="1E-3"/>
  </r>
  <r>
    <x v="3"/>
    <s v="Revisión y/o actualización del normograma proceso Evaluación de la Gestión"/>
    <s v="Evaluación de la Gestión"/>
    <s v="Seguimiento y Evaluación"/>
    <s v="Ivonne Andrea Torres Cruz_x000a_Asesora de Control Interno"/>
    <s v="Andrea Sierra Ochoa"/>
    <s v="Asesor de Control Interno"/>
    <d v="2020-10-01T00:00:00"/>
    <d v="2020-10-07T00:00:00"/>
    <m/>
    <m/>
    <m/>
    <m/>
    <m/>
    <m/>
    <m/>
    <m/>
    <m/>
    <m/>
    <m/>
    <m/>
    <s v="Normograma revisado, actualizado y enviado a la OAP"/>
    <n v="1E-3"/>
    <m/>
    <m/>
    <m/>
    <m/>
    <n v="0"/>
    <n v="1E-3"/>
  </r>
  <r>
    <x v="3"/>
    <s v="Revisión y/o actualización del normograma proceso Evaluación de la Gestión"/>
    <s v="Evaluación de la Gestión"/>
    <s v="Seguimiento y Evaluación"/>
    <s v="Ivonne Andrea Torres Cruz_x000a_Asesora de Control Interno"/>
    <s v="Andrea Sierra Ochoa"/>
    <s v="Asesor de Control Interno"/>
    <d v="2020-11-03T00:00:00"/>
    <d v="2020-11-09T00:00:00"/>
    <m/>
    <m/>
    <m/>
    <m/>
    <m/>
    <m/>
    <m/>
    <m/>
    <m/>
    <m/>
    <m/>
    <m/>
    <s v="Normograma revisado, actualizado y enviado a la OAP"/>
    <n v="1E-3"/>
    <m/>
    <m/>
    <m/>
    <m/>
    <n v="0"/>
    <n v="1E-3"/>
  </r>
  <r>
    <x v="3"/>
    <s v="Revisión y/o actualización del normograma proceso Evaluación de la Gestión"/>
    <s v="Evaluación de la Gestión"/>
    <s v="Seguimiento y Evaluación"/>
    <s v="Ivonne Andrea Torres Cruz_x000a_Asesora de Control Interno"/>
    <s v="Andrea Sierra Ochoa"/>
    <s v="Asesor de Control Interno"/>
    <d v="2020-12-01T00:00:00"/>
    <d v="2020-12-07T00:00:00"/>
    <m/>
    <m/>
    <m/>
    <m/>
    <m/>
    <m/>
    <m/>
    <m/>
    <m/>
    <m/>
    <m/>
    <m/>
    <s v="Normograma revisado, actualizado y enviado a la OAP"/>
    <n v="1E-3"/>
    <m/>
    <m/>
    <m/>
    <m/>
    <n v="0"/>
    <n v="1E-3"/>
  </r>
  <r>
    <x v="3"/>
    <s v="Trámite de cuentas de ACI"/>
    <s v="Evaluación de la Gestión"/>
    <s v="Seguimiento y Evaluación"/>
    <s v="Ivonne Andrea Torres Cruz_x000a_Asesora de Control Interno"/>
    <s v="Andrés Farias Pinzón"/>
    <s v="Asesor de Control Interno"/>
    <d v="2020-01-02T00:00:00"/>
    <d v="2020-01-09T00:00:00"/>
    <m/>
    <m/>
    <m/>
    <m/>
    <m/>
    <m/>
    <m/>
    <m/>
    <m/>
    <m/>
    <m/>
    <m/>
    <s v="Cuentas de Contratistas Radicadas e información en el SECOP I ó II"/>
    <n v="1E-3"/>
    <d v="2020-01-13T00:00:00"/>
    <s v="Cuentas de cobro de contratistas del mes de diciembre 2019 radicadas en la Dirección de Gestión Corporativa y Cid y en la Subdirección Financiera, mediante Formato de Radicación Ángelo Díaz DIC 2019 y Formato de Radicación Marcela - Andrea - Andres DIC 2019 en la ruta: \\10.216.160.201\control interno\2019\4. APOYO\3. Contratación"/>
    <s v="Se realizaron los trámites de las cuentas de cobro para lograr el pago de los honorarios de los contratistas de la Asesoría de Control Interno según el procedimiento adoptado. Asbleydi Andrea Sierra Ochoa, Marcela Urrea Jaramillo, Angelo Maurizio Diaz Rodriguez y Manuel Andres Farias Pinzon."/>
    <s v="Entrega, publicación o socialización de resultados"/>
    <n v="1E-3"/>
    <n v="0"/>
  </r>
  <r>
    <x v="3"/>
    <s v="Contratación 2020 contratistas ACI"/>
    <s v="Evaluación de la Gestión"/>
    <s v="Seguimiento y Evaluación"/>
    <s v="Ivonne Andrea Torres Cruz_x000a_Asesora de Control Interno"/>
    <s v="Andrés Farias Pinzón"/>
    <s v="Asesor de Control Interno"/>
    <d v="2020-01-14T00:00:00"/>
    <d v="2020-02-07T00:00:00"/>
    <m/>
    <m/>
    <m/>
    <m/>
    <m/>
    <m/>
    <m/>
    <m/>
    <m/>
    <m/>
    <m/>
    <m/>
    <s v="Contratos de CI perfeccionados y en ejecución"/>
    <n v="1.4999999999999999E-2"/>
    <d v="2020-01-31T00:00:00"/>
    <s v="Memorando 2020IE460 con fecha del día 21 de enero de 2020._x000a__x000a_Expediente radicado a la Dirección Corporativa y CID de los contratistas Andrea Sierra, Marcela Urrea, Ángelo Díaz y Andres Farias._x000a__x000a_Información en la ruta: \\10.216.160.201\control interno\2020\00. APOYO\03. Contratación"/>
    <s v="Se realizó solicitud de expedición de viabilidad y CDP de los contratistas Andrea Sierra, Marcela Urrea, Ángelo Díaz y Andrés Farias, mediante memorando 2020IE460 con fecha del día 21 de enero de 2020, con el fin de complementar el trámite administrativo precontractual de acuerdo con el nuevo contrato el cual tendrá duración hasta el 30 de marzo 2020._x000a__x000a_*Se realizó trámite administrativo precontractual de los contratistas Andrea Sierra, Marcela Urrea, Ángelo Díaz y Andres Farias, radicando el expediente en físico con los documentos correspondientes de cada uno de ellos a la Dirección Corporativa y CID, esto con el fin de legalizar nuevo contrato con duración hasta el 30 de marzo 2020."/>
    <s v="Entrega, publicación o socialización de resultados"/>
    <n v="1.4999999999999999E-2"/>
    <n v="0"/>
  </r>
  <r>
    <x v="3"/>
    <s v="Gestionar el proceso de contratación de la Auditoría Interna de Calidad bajo el estándar ISO 9001:2015"/>
    <s v="Evaluación de la Gestión"/>
    <s v="Seguimiento y Evaluación"/>
    <s v="Ivonne Andrea Torres Cruz_x000a_Asesora de Control Interno"/>
    <s v="Andrés Farias Pinzón"/>
    <s v="Asesor de Control Interno"/>
    <d v="2020-01-20T00:00:00"/>
    <d v="2020-03-30T00:00:00"/>
    <m/>
    <m/>
    <m/>
    <m/>
    <m/>
    <m/>
    <m/>
    <m/>
    <m/>
    <m/>
    <m/>
    <m/>
    <s v="Contratos de CI perfeccionados y en ejecución"/>
    <n v="1.4999999999999999E-2"/>
    <d v="2020-03-19T00:00:00"/>
    <s v="La información se encuentra en la ruta: \\10.216.160.201\control interno\2020\00. APOYO\03. Contratación\Contratacion Aud Interna 2020\Etapa Precontratual_x000a__x000a_208-DGC-Ft-44 ESTUDIOS PREVIOS MINIMA CUANTIA V3, junto con el Anexo Técnico._x000a__x000a_208-DGC-Ft-78 FORMATO DE ANALISIS DEL SECTOR V2._x000a__x000a_208-DGC-Ft-81 MATRIZ DE ANÁLISIS, ESTIMACIÓN Y TIPIFICACIÓN DE RIESGOS V1._x000a__x000a_Matriz de cotizaciones._x000a__x000a_2020IE1402 Memorando solicitud viabilidad y CDP para auditoria SGC Feb 2020._x000a__x000a_Consulta de empresas acreditadas por la ONAC._x000a__x000a_Formato de carta de presentación de la propuesta._x000a__x000a_Formato oferta economica._x000a__x000a_SISCO 411-2020._x000a__x000a_2020IE2429 Memorando Solicitud para inicio del proceso._x000a__x000a_Carpeta de Consultas SECOP I y II._x000a__x000a_Carpeta de Correos enviados._x000a__x000a_Carpeta de Cotizaciones recibidas._x000a__x000a_Carpeta de Cuestionarios diligenciados._x000a__x000a_Memorando 2020IE3410 Evaluación Técnica inicial de la Propuesta NYCE COLOMBIA_x000a__x000a_Memorando 2020IE3913 Evaluación Técnica Final de la Propuesta NYCE COLOMBIA_x000a__x000a_Memorando 2020IE3930 Evaluación Técnica inicial de la Propuesta GLOBAL COLOMBIA_x000a__x000a_Memorando 2020IE4541 Evaluación Técnica final de la Propuesta GLOBAL COLOMBIA_x000a__x000a_Memorando 2020IE4543 Evaluación Técnica inicial de la Propuesta BUREAU VERITAS_x000a__x000a_Memorando 2020IE4919 Evaluación Técnica final de la Propuesta BUREAU VERITAS_x000a__x000a_Memorando 2020IE4920 Evaluación Técnica inicial de la Propuesta APPLUS_x000a__x000a_Memorando 2020IE5033 Evaluación Técnica final de la Propuesta APPLUS_x000a__x000a_Memorando 2020IE5023 Evaluación Técnica inicial de la Propuesta COTECNA_x000a__x000a_Memorando 2020IE5105 Evaluación Técnica final de la Propuesta COTECNA"/>
    <s v="Con el fin de iniciar el proceso de contratación de la AIC 2020 y de acuerdo al trámite administrativo precontractual, se realizan las siguientes actividades:_x000a__x000a_Se revisaron los documentos previstos de la AUC del año 2019 y se pasó la información al formato correspondiente en su nueva versión:_x000a__x000a_208-DGC-Ft-44 ESTUDIOS PREVIOS MINIMA CUANTIA V3, junto con el Anexo Técnico._x000a__x000a_208-DGC-Ft-78 FORMATO DE ANALISIS DEL SECTOR V2._x000a__x000a_208-DGC-Ft-81 MATRIZ DE ANÁLISIS, ESTIMACIÓN Y TIPIFICACIÓN DE RIESGOS V1._x000a__x000a_- Se realiza consulta de empresas acreditadas por la ONAC que prestan servicios de auditoría interna de calidad._x000a__x000a_- Se realiza solicitud de cotizaciones mediante correo electronico a las empresas: Cotecna, Bureau Veritas, Global Colombia Certificación, Applus, SGS, QUA y Consejo Colombiano de Seguridad; de las cuales solamente se tuvieron en cuenta para el análisis del sector las cuatro (4) cotizaciones entregadas mas eficientemente y que cumplian con los requerimientos establecidos en el anexo técnico (Cotecna, Bureau Veritas, Applus y Consejo Colombiano de Seguridad). Dicha información se encuentra en la Carpeta de Correos enviados, Carpeta de Cuestionarios diligenciados y en la Carpeta de Cotizaciones recibidas._x000a__x000a_- De acuerdo a las cotizaciones recibidas, se realiza la Matriz de Cotizaciones, la cual contiene la relación de empresas, fechas de recibido y precios._x000a__x000a_- Se realizan consultas en la página SECOP I y SECOP II para conocer las entidades del sector (Habitat) y otras entidades (Agencia Nacional de Infraestructura, Cuerpo Oficial de Bomberos de Bogota, Instituto Distrital de Turismo y Secretaria Juridica Distrital) que contrataron los servicios de auditoría interna de calidad en vigencias inmediatamente anteriores._x000a__x000a_- Se realiza Memorando 2020IE1402 para la solicitud de viabilidad y CDP para auditoría interna de calidad del Sistema de Gestión de Calidad de la entidad._x000a__x000a_- Se realiza Formato de carta de presentación de la propuesta._x000a__x000a_- Se realiza Formato oferta economica._x000a__x000a_- Se realiza certificado SISCO 411-2020._x000a__x000a_- Se imprimen todos los soportes correspondientes a la parte precontractual y se organiza la carpeta expediente._x000a__x000a_- Se cuenta con Viabilidad y CDP _x000a__x000a_- Se realiza Memorando 2020IE2429 Solicitud para inicio del proceso_x000a__x000a_- Se radica carpeta expediente con 91 folios en la Dirección Corporativa el dia 17 de febrero de 2020 a las 4:20 pm._x000a__x000a_- Se realizan correcciones a las observaciones realizadas por el area de contratación el dia 19/02/20_x000a__x000a_- Se definen las  personas que conformarán el comité técnico para la revisión del presente proceso son: Manuel Andres Farías Pinzón - Control Interno / Asbleydi Andrea Sierra Ochoa - Control Interno / Ivonne Andrea Torres Cruz - Control Interno / _x000a_Jonnathan Andrés Lara Herrera - Oficina Asesora de Planeación._x000a__x000a_- Se realiza evaluación técnica de la propuesta presentada por NYCE COLOMBIA, mediante memorando 2020IE3410, donde se solicita subsanar (Correo de subsanación). Una vez recibida la respuesta de la subsanación realizada por NYCE COLOMBIA, se revisa nuevamente la parte técnica y economica, donde siguen incumpliendo en la totalidad de requisitos, por ende se remite respuesta de evaluación técnica final mediante memorando 2020IE3913._x000a__x000a_- Se realiza evaluación técnica de la propuesta presentada por GLOBAL COLOMBIA, mediante memorando 2020IE3930, donde se solicita subsanar (Correo de subsanación). Una vez recibida la respuesta de la subsanación realizada por GLOBAL COLOMBIA, se revisa nuevamente la parte técnica y economica, donde siguen incumpliendo en la totalidad de requisitos, por ende se remite respuesta de evaluación técnica final mediante memorando 2020IE4541._x000a__x000a_- Se realiza evaluación técnica de la propuesta presentada por BUREAU VERITAS, mediante memorando 2020IE4543, donde se solicita subsanar (Correo de subsanación). Una vez recibida la respuesta de la subsanación realizada por BUREAU VERITAS, se revisa nuevamente la parte técnica y economica, donde siguen incumpliendo en la totalidad de requisitos, por ende se remite respuesta de evaluación técnica final mediante memorando 2020IE4919._x000a__x000a_- Se realiza evaluación técnica de la propuesta presentada por APPLUS, mediante memorando 2020IE4920, donde se solicita subsanar (Correo de subsanación). Una vez recibida la respuesta de la subsanación realizada por APPLUS, se revisa nuevamente la parte técnica y economica, donde siguen incumpliendo en la totalidad de requisitos, por ende se remite respuesta de evaluación técnica final mediante memorando 2020IE5033._x000a__x000a_- Se realiza evaluación técnica de la propuesta presentada por COTECNA, mediante memorando 2020IE5023, donde se informa el cumplimiento total de los requisitos de la parte tecnica, pero la parte juridica solicita subsanar (Correo de subsanación). Una vez recibida la respuesta de la subsanación realizada por COTECNA, se revisa nuevamente la parte técnica y economica donde siguen cumpliendo en la totalidad de requisitos, por ende se remite respuesta de evaluación técnica final mediante memorando 2020IE5105._x000a__x000a_De acuerdo al cumplimiento de los requisitos tanto tecnicos como juridicos, queda COTECNA como la empresa que va a realizar la auditoría interna de calidad mediante contrato 333-2020."/>
    <s v="Entrega, publicación o socialización de resultados"/>
    <n v="1.4999999999999999E-2"/>
    <n v="0"/>
  </r>
  <r>
    <x v="3"/>
    <s v="Trámite de cuentas de ACI"/>
    <s v="Evaluación de la Gestión"/>
    <s v="Seguimiento y Evaluación"/>
    <s v="Ivonne Andrea Torres Cruz_x000a_Asesora de Control Interno"/>
    <s v="Andrés Farias Pinzón"/>
    <s v="Asesor de Control Interno"/>
    <d v="2020-02-03T00:00:00"/>
    <d v="2020-02-07T00:00:00"/>
    <m/>
    <m/>
    <m/>
    <m/>
    <m/>
    <m/>
    <m/>
    <m/>
    <m/>
    <m/>
    <m/>
    <m/>
    <s v="Cuentas de Contratistas Radicadas e información en el SECOP I ó II"/>
    <n v="1E-3"/>
    <d v="2020-02-06T00:00:00"/>
    <s v="Información en la ruta: \\10.216.160.201\control interno\2019\4. APOYO\3. Contratación"/>
    <s v="Se realizaron los certificados de cumplimiento de los contratistas: Andrea Sierra, Marcela Urrea, Ángelo Díaz y Andrés Farias de las cuentas del mes de enero 2020._x000a__x000a_Cuentas de cobro de contratistas: Andrea Sierra, Marcela Urrea, Ángelo Díaz y Andrés Farias del mes de enero 2020 radicadas en la Dirección de Gestión Corporativa y CID y en la Subdirección Financiera._x000a__x000a_Se realizó el certificado de cumplimiento del contratista Andrés Farias correspondiente a la cuenta de cobro del mes de febrero 2020 de los ultimos dos dias (1 y 2 de febrero 2020) del contrato 737-2019, donde ya se cumplió en tiempo, objeto y las actividades a cabalidad._x000a__x000a_Cuenta de cobro del contratista Andres Farias del mes de febrero 2020 correspondiente a los ultimos dos dias (1 y 2 de febrero 2020) del contrato 737-2019 radicada en la Dirección de Gestión Corporativa y CID y en la Subdirección Financiera."/>
    <s v="Entrega, publicación o socialización de resultados"/>
    <n v="1E-3"/>
    <n v="0"/>
  </r>
  <r>
    <x v="3"/>
    <s v="Trámite de cuentas de ACI"/>
    <s v="Evaluación de la Gestión"/>
    <s v="Seguimiento y Evaluación"/>
    <s v="Ivonne Andrea Torres Cruz_x000a_Asesora de Control Interno"/>
    <s v="Andrés Farias Pinzón"/>
    <s v="Asesor de Control Interno"/>
    <d v="2020-03-02T00:00:00"/>
    <d v="2020-03-06T00:00:00"/>
    <m/>
    <m/>
    <m/>
    <m/>
    <m/>
    <m/>
    <m/>
    <m/>
    <m/>
    <m/>
    <m/>
    <m/>
    <s v="Cuentas de Contratistas Radicadas e información en el SECOP I ó II"/>
    <n v="1E-3"/>
    <d v="2020-03-02T00:00:00"/>
    <s v="Información en la ruta: \\10.216.160.201\control interno\2019\4. APOYO\3. Contratación"/>
    <s v="Se realizaron los certificados de cumplimiento de los contratistas: Andrea Sierra, Marcela Urrea, Ángelo Díaz y Andrés Farias de las cuentas del mes de febrero 2020._x000a__x000a_Cuentas de cobro de contratistas: Andrea Sierra, Marcela Urrea, Ángelo Díaz y Andrés Farias del mes de febrero 2020 radicadas en la Dirección de Gestión Corporativa y CID y en la Subdirección Financiera."/>
    <s v="Entrega, publicación o socialización de resultados"/>
    <n v="1E-3"/>
    <n v="0"/>
  </r>
  <r>
    <x v="3"/>
    <s v="Contratación 2020 contratistas ACI"/>
    <s v="Evaluación de la Gestión"/>
    <s v="Seguimiento y Evaluación"/>
    <s v="Ivonne Andrea Torres Cruz_x000a_Asesora de Control Interno"/>
    <s v="Andrés Farias Pinzón"/>
    <s v="Asesor de Control Interno"/>
    <d v="2020-03-10T00:00:00"/>
    <d v="2020-04-07T00:00:00"/>
    <m/>
    <m/>
    <m/>
    <m/>
    <m/>
    <m/>
    <m/>
    <m/>
    <m/>
    <m/>
    <m/>
    <m/>
    <s v="Contratos de CI perfeccionados y en ejecución"/>
    <n v="1.4999999999999999E-2"/>
    <m/>
    <s v="La información se encuentra en la ruta: \\10.216.160.201\control interno\2020\00. APOYO\03. Contratación en la carpeta de cada contratista."/>
    <s v="Se realiza en el Sisco los siguientes documentos con respecto a la contratación de los 4 contratistas: Andrea Sierra, Marcela Urrea, Angelo Diaz y Andres Farias: _x000a__x000a_*Siscos 462 - 464 - 465 - 466_x000a_*Estudios previos_x000a_*Carta de ausencia de personal_x000a_*Selección de contratista_x000a_*Solicitud de ausencia_x000a__x000a_Queda pendiente el documento &quot;Solicitud elaboración contrato&quot;, ya que ese se elabora con el certificado del CDP de cada contratista y a la fecha no se cuenta con dicho certificado._x000a__x000a_Ademas se imprime documentación de cada contratista y se arma expediente de cada uno, los cuales se encuentran en revisión por parte de la Ing. Ivonne Torres."/>
    <s v="Diseño o planeación de la acción"/>
    <n v="1.5E-3"/>
    <n v="1.35E-2"/>
  </r>
  <r>
    <x v="3"/>
    <s v="Trámite de cuentas de ACI"/>
    <s v="Evaluación de la Gestión"/>
    <s v="Seguimiento y Evaluación"/>
    <s v="Ivonne Andrea Torres Cruz_x000a_Asesora de Control Interno"/>
    <s v="Andrés Farias Pinzón"/>
    <s v="Asesor de Control Interno"/>
    <d v="2020-04-01T00:00:00"/>
    <d v="2020-04-07T00:00:00"/>
    <m/>
    <m/>
    <m/>
    <m/>
    <m/>
    <m/>
    <m/>
    <m/>
    <m/>
    <m/>
    <m/>
    <m/>
    <s v="Cuentas de Contratistas Radicadas e información en el SECOP I ó II"/>
    <n v="1E-3"/>
    <m/>
    <m/>
    <m/>
    <m/>
    <n v="0"/>
    <n v="1E-3"/>
  </r>
  <r>
    <x v="3"/>
    <s v="Trámite de cuentas de ACI"/>
    <s v="Evaluación de la Gestión"/>
    <s v="Seguimiento y Evaluación"/>
    <s v="Ivonne Andrea Torres Cruz_x000a_Asesora de Control Interno"/>
    <s v="Andrés Farias Pinzón"/>
    <s v="Asesor de Control Interno"/>
    <d v="2020-05-04T00:00:00"/>
    <d v="2020-05-08T00:00:00"/>
    <m/>
    <m/>
    <m/>
    <m/>
    <m/>
    <m/>
    <m/>
    <m/>
    <m/>
    <m/>
    <m/>
    <m/>
    <s v="Cuentas de Contratistas Radicadas e información en el SECOP I ó II"/>
    <n v="1E-3"/>
    <m/>
    <m/>
    <m/>
    <m/>
    <n v="0"/>
    <n v="1E-3"/>
  </r>
  <r>
    <x v="3"/>
    <s v="Trámite de cuentas de ACI"/>
    <s v="Evaluación de la Gestión"/>
    <s v="Seguimiento y Evaluación"/>
    <s v="Ivonne Andrea Torres Cruz_x000a_Asesora de Control Interno"/>
    <s v="Andrés Farias Pinzón"/>
    <s v="Asesor de Control Interno"/>
    <d v="2020-06-01T00:00:00"/>
    <d v="2020-06-05T00:00:00"/>
    <m/>
    <m/>
    <m/>
    <m/>
    <m/>
    <m/>
    <m/>
    <m/>
    <m/>
    <m/>
    <m/>
    <m/>
    <s v="Cuentas de Contratistas Radicadas e información en el SECOP I ó II"/>
    <n v="1E-3"/>
    <m/>
    <m/>
    <m/>
    <m/>
    <n v="0"/>
    <n v="1E-3"/>
  </r>
  <r>
    <x v="3"/>
    <s v="Revisión y mantenimiento al botón de transparencia - Ley 1712 de 2014 numeral 7 a cargo de control interno"/>
    <s v="Evaluación de la Gestión"/>
    <s v="Seguimiento y Evaluación"/>
    <s v="Ivonne Andrea Torres Cruz_x000a_Asesora de Control Interno"/>
    <s v="Andrés Farias Pinzón"/>
    <s v="Asesor de Control Interno"/>
    <d v="2020-06-08T00:00:00"/>
    <d v="2020-07-31T00:00:00"/>
    <m/>
    <m/>
    <m/>
    <m/>
    <m/>
    <m/>
    <m/>
    <m/>
    <m/>
    <m/>
    <m/>
    <m/>
    <s v="Página web actualizada"/>
    <n v="0.01"/>
    <m/>
    <m/>
    <m/>
    <m/>
    <n v="0"/>
    <n v="0.01"/>
  </r>
  <r>
    <x v="3"/>
    <s v="Trámite de cuentas de ACI"/>
    <s v="Evaluación de la Gestión"/>
    <s v="Seguimiento y Evaluación"/>
    <s v="Ivonne Andrea Torres Cruz_x000a_Asesora de Control Interno"/>
    <s v="Andrés Farias Pinzón"/>
    <s v="Asesor de Control Interno"/>
    <d v="2020-07-01T00:00:00"/>
    <d v="2020-07-07T00:00:00"/>
    <m/>
    <m/>
    <m/>
    <m/>
    <m/>
    <m/>
    <m/>
    <m/>
    <m/>
    <m/>
    <m/>
    <m/>
    <s v="Cuentas de Contratistas Radicadas e información en el SECOP I ó II"/>
    <n v="1E-3"/>
    <m/>
    <m/>
    <m/>
    <m/>
    <n v="0"/>
    <n v="1E-3"/>
  </r>
  <r>
    <x v="3"/>
    <s v="Trámite de cuentas de ACI"/>
    <s v="Evaluación de la Gestión"/>
    <s v="Seguimiento y Evaluación"/>
    <s v="Ivonne Andrea Torres Cruz_x000a_Asesora de Control Interno"/>
    <s v="Andrés Farias Pinzón"/>
    <s v="Asesor de Control Interno"/>
    <d v="2020-08-03T00:00:00"/>
    <d v="2020-08-10T00:00:00"/>
    <m/>
    <m/>
    <m/>
    <m/>
    <m/>
    <m/>
    <m/>
    <m/>
    <m/>
    <m/>
    <m/>
    <m/>
    <s v="Cuentas de Contratistas Radicadas e información en el SECOP I ó II"/>
    <n v="1E-3"/>
    <m/>
    <m/>
    <m/>
    <m/>
    <n v="0"/>
    <n v="1E-3"/>
  </r>
  <r>
    <x v="3"/>
    <s v="Trámite de cuentas de ACI"/>
    <s v="Evaluación de la Gestión"/>
    <s v="Seguimiento y Evaluación"/>
    <s v="Ivonne Andrea Torres Cruz_x000a_Asesora de Control Interno"/>
    <s v="Andrés Farias Pinzón"/>
    <s v="Asesor de Control Interno"/>
    <d v="2020-09-01T00:00:00"/>
    <d v="2020-09-07T00:00:00"/>
    <m/>
    <m/>
    <m/>
    <m/>
    <m/>
    <m/>
    <m/>
    <m/>
    <m/>
    <m/>
    <m/>
    <m/>
    <s v="Cuentas de Contratistas Radicadas e información en el SECOP I ó II"/>
    <n v="1E-3"/>
    <m/>
    <m/>
    <m/>
    <m/>
    <n v="0"/>
    <n v="1E-3"/>
  </r>
  <r>
    <x v="3"/>
    <s v="Trámite de cuentas de ACI"/>
    <s v="Evaluación de la Gestión"/>
    <s v="Seguimiento y Evaluación"/>
    <s v="Ivonne Andrea Torres Cruz_x000a_Asesora de Control Interno"/>
    <s v="Andrés Farias Pinzón"/>
    <s v="Asesor de Control Interno"/>
    <d v="2020-10-01T00:00:00"/>
    <d v="2020-10-07T00:00:00"/>
    <m/>
    <m/>
    <m/>
    <m/>
    <m/>
    <m/>
    <m/>
    <m/>
    <m/>
    <m/>
    <m/>
    <m/>
    <s v="Cuentas de Contratistas Radicadas e información en el SECOP I ó II"/>
    <n v="1E-3"/>
    <m/>
    <m/>
    <m/>
    <m/>
    <n v="0"/>
    <n v="1E-3"/>
  </r>
  <r>
    <x v="3"/>
    <s v="Trámite de cuentas de ACI"/>
    <s v="Evaluación de la Gestión"/>
    <s v="Seguimiento y Evaluación"/>
    <s v="Ivonne Andrea Torres Cruz_x000a_Asesora de Control Interno"/>
    <s v="Andrés Farias Pinzón"/>
    <s v="Asesor de Control Interno"/>
    <d v="2020-11-03T00:00:00"/>
    <d v="2020-11-09T00:00:00"/>
    <m/>
    <m/>
    <m/>
    <m/>
    <m/>
    <m/>
    <m/>
    <m/>
    <m/>
    <m/>
    <m/>
    <m/>
    <s v="Cuentas de Contratistas Radicadas e información en el SECOP I ó II"/>
    <n v="1E-3"/>
    <m/>
    <m/>
    <m/>
    <m/>
    <n v="0"/>
    <n v="1E-3"/>
  </r>
  <r>
    <x v="3"/>
    <s v="Trámite de cuentas de ACI"/>
    <s v="Evaluación de la Gestión"/>
    <s v="Seguimiento y Evaluación"/>
    <s v="Ivonne Andrea Torres Cruz_x000a_Asesora de Control Interno"/>
    <s v="Andrés Farias Pinzón"/>
    <s v="Asesor de Control Interno"/>
    <d v="2020-12-01T00:00:00"/>
    <d v="2020-12-07T00:00:00"/>
    <m/>
    <m/>
    <m/>
    <m/>
    <m/>
    <m/>
    <m/>
    <m/>
    <m/>
    <m/>
    <m/>
    <m/>
    <s v="Cuentas de Contratistas Radicadas e información en el SECOP I ó II"/>
    <n v="1E-3"/>
    <m/>
    <m/>
    <m/>
    <m/>
    <n v="0"/>
    <n v="1E-3"/>
  </r>
  <r>
    <x v="3"/>
    <s v="Diseño y gestión de capacitaciones para el fortalecimiento y aplicación del principio de autocontrol  "/>
    <s v="Evaluación de la Gestión"/>
    <s v="Seguimiento y Evaluación"/>
    <s v="Ivonne Andrea Torres Cruz_x000a_Asesora de Control Interno"/>
    <s v="Ángelo Díaz Rodríguez"/>
    <s v="Asesor de Control Interno"/>
    <d v="2020-02-03T00:00:00"/>
    <d v="2020-06-19T00:00:00"/>
    <m/>
    <m/>
    <m/>
    <m/>
    <m/>
    <m/>
    <m/>
    <m/>
    <m/>
    <m/>
    <m/>
    <m/>
    <s v="Presentación, listado de Asistencia y correos"/>
    <n v="1.2999999999999999E-2"/>
    <m/>
    <s v="La informaión se encuentra en la ruta: \\10.216.160.201\control interno\2020\28.05 PM\INTERNO\CAPACITACIÓN_x000a__x000a_Registro de reunion del dia 15/01/20 capacitación analisis causal formulación de planes de mejoramiento_x000a__x000a_Registro de capacitación Titulación del 20Ene2020_x000a__x000a_Registro de capacitación Financiera del 17Ene2020_x000a__x000a_Diseño de dos (2) persentaciones en PowerPoint para socializar a enlaces"/>
    <s v="Se diseñó la capacitación para el fortalecimiento del analisis causal para la formulación de planes de mejoramiento, se ha implementado en tres (3) de 16 procesos._x000a__x000a_Se realizaron las siguientes capacitaciones:_x000a__x000a_*Capacitación analisis causal, formulacion plan de mejoramiento el dia 15Ene2020 con el proceso de Reasentamientos y control interno _x000a__x000a_*CapacitaciónTitulación del 20ene2020_x000a__x000a_*Capacitación Financiera del 17Ene2020_x000a__x000a_Pendiente realizar capacitación virtual"/>
    <s v="Diseño o planeación de la acción"/>
    <n v="1.2999999999999999E-3"/>
    <n v="1.1699999999999999E-2"/>
  </r>
  <r>
    <x v="3"/>
    <s v="Diseño y gestión de capacitaciones para el fortalecimiento y aplicación del principio de autocontrol  "/>
    <s v="Evaluación de la Gestión"/>
    <s v="Seguimiento y Evaluación"/>
    <s v="Ivonne Andrea Torres Cruz_x000a_Asesora de Control Interno"/>
    <s v="Ángelo Díaz Rodríguez"/>
    <s v="Asesor de Control Interno"/>
    <d v="2020-08-12T00:00:00"/>
    <d v="2020-09-30T00:00:00"/>
    <m/>
    <m/>
    <m/>
    <m/>
    <m/>
    <m/>
    <m/>
    <m/>
    <m/>
    <m/>
    <m/>
    <m/>
    <s v="Presentación, listado de Asistencia y correos"/>
    <n v="1.2999999999999999E-2"/>
    <m/>
    <m/>
    <m/>
    <m/>
    <n v="0"/>
    <n v="1.2999999999999999E-2"/>
  </r>
  <r>
    <x v="3"/>
    <s v="Realizar evaluación 2019 y concertación 2020 planta fija"/>
    <s v="Evaluación de la Gestión"/>
    <s v="Seguimiento y Evaluación"/>
    <s v="Ivonne Andrea Torres Cruz_x000a_Asesora de Control Interno"/>
    <s v="Elizabeth Sáenz Sáenz"/>
    <s v="Asesor de Control Interno"/>
    <d v="2020-02-03T00:00:00"/>
    <d v="2020-02-21T00:00:00"/>
    <m/>
    <m/>
    <m/>
    <m/>
    <m/>
    <m/>
    <m/>
    <m/>
    <m/>
    <m/>
    <m/>
    <m/>
    <s v="Evaluación y concertación"/>
    <n v="5.0000000000000001E-3"/>
    <d v="2020-02-21T00:00:00"/>
    <s v="Base correspondencia 2019 y 2020_x000a__x000a_\\10.216.160.201\control interno\2019_x000a__x000a_\\10.216.160.201\control interno\2020_x000a__x000a_\\10.216.160.201\control interno\2019\4. APOYO\9. Seg.  Informe Cordis Vencidos_x000a__x000a_FUID C. I.  2019 FORMULADO - ACT._x000a__x000a_2020IE995 RTA 2020IE851 EVAL. FINAL PP_x000a__x000a_Evaluación ESS II Sem 2019_x000a__x000a_2020IE3003 Concertación"/>
    <s v="Se realizó evaluación del perdiodo de prueba del 08/08/19 al 07/02/20, se realizó memorando 2020IE995 y se radicó en la subdirección administrativa._x000a__x000a_Se realiza concertación mediante memorando 2020IE3003 del dia 21Feb2020._x000a__x000a_Se realiza seguimiento a Cordis._x000a__x000a_Manejo de archivo físico y digital."/>
    <s v="Entrega, publicación o socialización de resultados"/>
    <n v="5.0000000000000001E-3"/>
    <n v="0"/>
  </r>
  <r>
    <x v="3"/>
    <s v="Realizar evaluación 2019 y concertación 2020 planta temporal"/>
    <s v="Evaluación de la Gestión"/>
    <s v="Seguimiento y Evaluación"/>
    <s v="Ivonne Andrea Torres Cruz_x000a_Asesora de Control Interno"/>
    <s v="Graciela Zabala Rico"/>
    <s v="Asesor de Control Interno"/>
    <d v="2020-02-03T00:00:00"/>
    <d v="2020-02-21T00:00:00"/>
    <m/>
    <m/>
    <m/>
    <m/>
    <m/>
    <m/>
    <m/>
    <m/>
    <m/>
    <m/>
    <m/>
    <m/>
    <s v="Evaluación y concertación"/>
    <n v="5.0000000000000001E-3"/>
    <d v="2020-02-21T00:00:00"/>
    <s v="Información en la ruta: \\10.216.160.201\control interno\2020\00. APOYO\04. planta\concertación 2020\Graciela Zabala Rico\Evidencias y Evaluación II 2019_x000a__x000a_2020IE1004 EVAL. GRACIELA Z_x000a_2020IE2970 Concertación"/>
    <s v="Se realizó evaluación del perdiodo de prueba del 01/08/19 al 31/01/20, se realizó memorando 2020IE1004 y se radicó en la subdirección administrativa._x000a__x000a_Se realiza concertación mediante memorando 2020IE2970 del dia 21Feb2020."/>
    <s v="Entrega, publicación o socialización de resultados"/>
    <n v="5.0000000000000001E-3"/>
    <n v="0"/>
  </r>
  <r>
    <x v="4"/>
    <s v="Seguimiento al Comité de Conciliación"/>
    <s v="Prevención del Daño Antijurídico y Representación Judicial"/>
    <s v="Estratégico"/>
    <s v="Ivonne Andrea Torres Cruz_x000a_Asesora de Control Interno"/>
    <s v="Andrea Sierra Ochoa"/>
    <s v="Director Jurídico "/>
    <d v="2020-04-01T00:00:00"/>
    <d v="2020-04-24T00:00:00"/>
    <m/>
    <m/>
    <m/>
    <m/>
    <m/>
    <m/>
    <m/>
    <m/>
    <m/>
    <m/>
    <m/>
    <m/>
    <s v="Informe"/>
    <n v="0.01"/>
    <m/>
    <m/>
    <m/>
    <m/>
    <n v="0"/>
    <n v="0.01"/>
  </r>
  <r>
    <x v="4"/>
    <s v="Evaluación Matriz de riesgos de corrupción y por proceso 2019"/>
    <s v="Todos los Procesos"/>
    <s v="Todos los Procesos"/>
    <s v="Ivonne Andrea Torres Cruz_x000a_Asesora de Control Interno"/>
    <s v="Ángelo Díaz Rodríguez"/>
    <s v="Líderes de Cada Proceso"/>
    <d v="2020-01-02T00:00:00"/>
    <d v="2020-01-17T00:00:00"/>
    <m/>
    <m/>
    <m/>
    <m/>
    <m/>
    <m/>
    <m/>
    <m/>
    <m/>
    <m/>
    <m/>
    <m/>
    <s v="Matriz de seguimiento"/>
    <n v="1.4999999999999999E-2"/>
    <d v="2020-01-17T00:00:00"/>
    <s v="Las evidencias se encuentran en la carpeta compartida en el servidor:\\10.216.160.201\control interno\2019\19.04 INF.  DE GESTIÓN\PAAC\III_SEG\Seguimiento_x000a__x000a_Informe del tercer seguimiento y evaluación del PAAC 2019, remitido el dia 17/01/20 a todos los procesos, mediante memorando 2020IE349 y se publico en la pagina web en el link: https://www.cajaviviendapopular.gov.co/sites/default/files/Informe%20de%203er%20Seg.%20PAAC%202019.pdf"/>
    <s v="Se realizó tercer seguimiento cuatrimestral y evaluación final del Plan Anticorrupción y de Atención al Ciudadano, junto con el Mapa de Riesgos de todos los procesos de la entidad, tal como se planificó en el Memorando 2019IE23161 con cronograma de visitas de seguimiento y evaluación al PAAC 2019._x000a__x000a_Se realizó Matriz de Seguimiento PAAC control Interno 3er cuatrimestre 2019._x000a__x000a_Se realizó Mapa de Riesgos cod 208-PLA-Ft-78_x000a__x000a_Se elaboraron 16 registros de reunión, correspondientes a los 16 procesos a los cuales se les realizó el tercer seguimiento y evaluación del PAAC 2019 y Mapa de Riesgos 2019._x000a__x000a_Se realizó informe del tercer seguimiento y evaluación del PAAC 2019, el cual se remitió el dia 17/01/20 a todos los procesos, mediante memorando 2020IE349 y se publico en la pagina web en el link: https://www.cajaviviendapopular.gov.co/sites/default/files/Informe%20de%203er%20Seg.%20PAAC%202019.pdf"/>
    <s v="Informe - Publicación (web,intranet y/o carpeta de calidad)"/>
    <n v="1.4999999999999998E-2"/>
    <n v="0"/>
  </r>
  <r>
    <x v="4"/>
    <s v="Evaluación Plan Anticorrupción y de Atención al Ciudadano 2019. Decreto 124 de 2016"/>
    <s v="Todos los Procesos"/>
    <s v="Todos los Procesos"/>
    <s v="Ivonne Andrea Torres Cruz_x000a_Asesora de Control Interno"/>
    <s v="Ángelo Díaz Rodríguez"/>
    <s v="Líderes de Cada Proceso"/>
    <d v="2020-01-02T00:00:00"/>
    <d v="2020-01-17T00:00:00"/>
    <m/>
    <m/>
    <m/>
    <m/>
    <m/>
    <m/>
    <m/>
    <m/>
    <m/>
    <m/>
    <m/>
    <m/>
    <s v="Informe"/>
    <n v="1.4999999999999999E-2"/>
    <d v="2020-01-17T00:00:00"/>
    <s v="Las evidencias se encuentran en la carpeta compartida en el servidor:\\10.216.160.201\control interno\2019\19.04 INF.  DE GESTIÓN\PAAC\III_SEG\Seguimiento_x000a__x000a_Informe del tercer seguimiento y evaluación del PAAC 2019, remitido el dia 17/01/20 a todos los procesos, mediante memorando 2020IE349 y se publico en la pagina web en el link: https://www.cajaviviendapopular.gov.co/sites/default/files/Informe%20de%203er%20Seg.%20PAAC%202019.pdf"/>
    <s v="Se realizó tercer seguimiento cuatrimestral y evaluación final del Plan Anticorrupción y de Atención al Ciudadano, junto con el Mapa de Riesgos de todos los procesos de la entidad, tal como se planificó en el Memorando 2019IE23161 con cronograma de visitas de seguimiento y evaluación al PAAC 2019._x000a__x000a_Se realizó Matriz de Seguimiento PAAC control Interno 3er cuatrimestre 2019._x000a__x000a_Se realizó Mapa de Riesgos cod 208-PLA-Ft-78_x000a__x000a_Se elaboraron 16 registros de reunión, correspondientes a los 16 procesos a los cuales se les realizó el tercer seguimiento y evaluación del PAAC 2019 y Mapa de Riesgos 2019._x000a__x000a_Se realizó informe del tercer seguimiento y evaluación del PAAC 2019, el cual se remitió el dia 17/01/20 a todos los procesos, mediante memorando 2020IE349 y se publico en la pagina web en el link: https://www.cajaviviendapopular.gov.co/sites/default/files/Informe%20de%203er%20Seg.%20PAAC%202019.pdf"/>
    <s v="Informe - Publicación (web,intranet y/o carpeta de calidad)"/>
    <n v="1.4999999999999998E-2"/>
    <n v="0"/>
  </r>
  <r>
    <x v="4"/>
    <s v="Seguimiento Matriz de riesgos de corrupción y por proceso 2020"/>
    <s v="Todos los Procesos"/>
    <s v="Todos los Procesos"/>
    <s v="Ivonne Andrea Torres Cruz_x000a_Asesora de Control Interno"/>
    <s v="Ángelo Díaz Rodríguez"/>
    <s v="Líderes de Cada Proceso"/>
    <d v="2020-05-04T00:00:00"/>
    <d v="2020-05-15T00:00:00"/>
    <m/>
    <m/>
    <m/>
    <m/>
    <m/>
    <m/>
    <m/>
    <m/>
    <m/>
    <m/>
    <m/>
    <m/>
    <s v="Matriz de seguimiento"/>
    <n v="1.4999999999999999E-2"/>
    <m/>
    <m/>
    <m/>
    <m/>
    <n v="0"/>
    <n v="1.4999999999999999E-2"/>
  </r>
  <r>
    <x v="4"/>
    <s v="Seguimiento Plan Anticorrupción y de Atención al Ciudadano 2020. Decreto 124 de 2016"/>
    <s v="Todos los Procesos"/>
    <s v="Todos los Procesos"/>
    <s v="Ivonne Andrea Torres Cruz_x000a_Asesora de Control Interno"/>
    <s v="Ángelo Díaz Rodríguez"/>
    <s v="Líderes de Cada Proceso"/>
    <d v="2020-05-04T00:00:00"/>
    <d v="2020-05-15T00:00:00"/>
    <m/>
    <m/>
    <m/>
    <m/>
    <m/>
    <m/>
    <m/>
    <m/>
    <m/>
    <m/>
    <m/>
    <m/>
    <s v="Informe"/>
    <n v="1.4999999999999999E-2"/>
    <m/>
    <m/>
    <m/>
    <m/>
    <n v="0"/>
    <n v="1.4999999999999999E-2"/>
  </r>
  <r>
    <x v="4"/>
    <s v="Seguimiento Matriz de riesgos de corrupción y por proceso 2020"/>
    <s v="Todos los Procesos"/>
    <s v="Todos los Procesos"/>
    <s v="Ivonne Andrea Torres Cruz_x000a_Asesora de Control Interno"/>
    <s v="Ángelo Díaz Rodríguez"/>
    <s v="Líderes de Cada Proceso"/>
    <d v="2020-09-01T00:00:00"/>
    <d v="2020-09-14T00:00:00"/>
    <m/>
    <m/>
    <m/>
    <m/>
    <m/>
    <m/>
    <m/>
    <m/>
    <m/>
    <m/>
    <m/>
    <m/>
    <s v="Matriz de seguimiento"/>
    <n v="1.4999999999999999E-2"/>
    <m/>
    <m/>
    <m/>
    <m/>
    <n v="0"/>
    <n v="1.4999999999999999E-2"/>
  </r>
  <r>
    <x v="4"/>
    <s v="Seguimiento Plan Anticorrupción y de Atención al Ciudadano 2020. Decreto 124 de 2016"/>
    <s v="Todos los Procesos"/>
    <s v="Todos los Procesos"/>
    <s v="Ivonne Andrea Torres Cruz_x000a_Asesora de Control Interno"/>
    <s v="Ángelo Díaz Rodríguez"/>
    <s v="Líderes de Cada Proceso"/>
    <d v="2020-09-01T00:00:00"/>
    <d v="2020-09-14T00:00:00"/>
    <m/>
    <m/>
    <m/>
    <m/>
    <m/>
    <m/>
    <m/>
    <m/>
    <m/>
    <m/>
    <m/>
    <m/>
    <s v="Informe"/>
    <n v="1.4999999999999999E-2"/>
    <m/>
    <m/>
    <m/>
    <m/>
    <n v="0"/>
    <n v="1.4999999999999999E-2"/>
  </r>
  <r>
    <x v="4"/>
    <s v="Seguimiento al Comité técnico de inventarios de bienes inmuebles"/>
    <s v="Gestión Administrativa"/>
    <s v="Apoyo"/>
    <s v="Ivonne Andrea Torres Cruz_x000a_Asesora de Control Interno"/>
    <s v="Marcela Urrea Jaramillo"/>
    <s v="Subdirector Administrativo"/>
    <d v="2020-03-02T00:00:00"/>
    <d v="2020-03-26T00:00:00"/>
    <m/>
    <m/>
    <m/>
    <m/>
    <m/>
    <m/>
    <m/>
    <m/>
    <m/>
    <m/>
    <m/>
    <m/>
    <s v="Informe"/>
    <n v="0.01"/>
    <m/>
    <s v="Información en la ruta: \\10.216.160.201\control interno\2020\19.04 INF.  DE GESTIÓN\SEG COMITE INV. BIENES INMUEBLES_x000a__x000a_Se solicitó información el 16-03-2020 mediante memorando 2020IE4995._x000a__x000a_Se recibió información el 19-03-2020 mediante memorando 2020IE5152._x000a__x000a_Informe enviado a los integrantes del comité el dia mediante memorando 2020IE5226 del dia 30Mar2020 y publicado en pagina web"/>
    <s v="Se cuenta con el informe de seguimiento al Comité técnico de inventarios de bienes inmuebles, el cual fue enviado mediante memorando 2020IE5226 del dia 30Mar2020 a todos los integrantes del comité y publicado en pagina web."/>
    <s v="Informe - Publicación (web,intranet y/o carpeta de calidad)"/>
    <n v="9.9999999999999985E-3"/>
    <n v="0"/>
  </r>
  <r>
    <x v="4"/>
    <s v="Seguimiento al Comité técnico de inventarios de bienes muebles"/>
    <s v="Gestión Administrativa"/>
    <s v="Apoyo"/>
    <s v="Ivonne Andrea Torres Cruz_x000a_Asesora de Control Interno"/>
    <s v="Marcela Urrea Jaramillo"/>
    <s v="Subdirector Administrativo"/>
    <d v="2020-06-01T00:00:00"/>
    <d v="2020-06-24T00:00:00"/>
    <m/>
    <m/>
    <m/>
    <m/>
    <m/>
    <m/>
    <m/>
    <m/>
    <m/>
    <m/>
    <m/>
    <m/>
    <s v="Informe"/>
    <n v="0.01"/>
    <m/>
    <m/>
    <m/>
    <m/>
    <n v="0"/>
    <n v="0.01"/>
  </r>
  <r>
    <x v="4"/>
    <s v="Seguimiento a Comité Técnico de Sostenibilidad Contable_x000a_Seguimiento al Comité financiero"/>
    <s v="Gestión Financiera"/>
    <s v="Apoyo"/>
    <s v="Ivonne Andrea Torres Cruz_x000a_Asesora de Control Interno"/>
    <s v="Marcela Urrea Jaramillo"/>
    <s v="Subdirector Financiero"/>
    <d v="2020-09-01T00:00:00"/>
    <d v="2020-09-25T00:00:00"/>
    <m/>
    <m/>
    <m/>
    <m/>
    <m/>
    <m/>
    <m/>
    <m/>
    <m/>
    <m/>
    <m/>
    <m/>
    <s v="Informe"/>
    <n v="0.01"/>
    <m/>
    <m/>
    <m/>
    <m/>
    <n v="0"/>
    <n v="0.01"/>
  </r>
  <r>
    <x v="1"/>
    <s v="Evaluación anual por dependencias. Artículo 39 Ley 909 de 2005 - Circular 004 de 2005 Consejo Asesor del Gobierno Nacional en Materia de Control Interno"/>
    <s v="Todos los Procesos"/>
    <s v="Todos los Procesos"/>
    <s v="Ivonne Andrea Torres Cruz_x000a_Asesora de Control Interno"/>
    <s v="Andrea Sierra Ochoa"/>
    <s v="Líderes de Cada Proceso"/>
    <d v="2020-01-20T00:00:00"/>
    <d v="2020-01-30T00:00:00"/>
    <m/>
    <m/>
    <m/>
    <m/>
    <m/>
    <m/>
    <m/>
    <m/>
    <m/>
    <m/>
    <m/>
    <m/>
    <s v="Informe"/>
    <n v="7.0000000000000001E-3"/>
    <d v="2020-02-25T00:00:00"/>
    <s v="Información en la ruta: \\10.216.160.201\control interno\2020\19.04 INF.  DE GESTIÓN\EVALUACIÓN POR DEPENDENCIAS_x000a__x000a_Memo 2020IE2976 Oficina Tecnologías de la Información y las Comunicaciones_x000a_Memo 2020IE2974 Oficina Asesora de Planeación_x000a_Memo 2020IE2975 Oficina Asesora de Comunicaciones_x000a_Memo 2020IE2979 Dirección de Reasentamientos_x000a_Memo 2020IE2978 Dirección de Urbanizaciones y Titulación_x000a_Memo 2020IE2980 Dirección de Mejoramiento de Vivienda_x000a_Memo 2020IE2996 Dirección de Mejoramiento de Barrios_x000a_Memo 2020IE2995 Dirección Jurídica_x000a_Memo 2020IE2977 Dirección de Gestión Corporativa y CID_x000a_Memos 2020IE2981 - 2020IE3000 Subdirección Administrativa_x000a_Memo 2020IE2988 Subdirección Financiera_x000a_Memo 2020IE3001 Dirección General_x000a_Asesoría de Control Interno_x000a__x000a_Publicación de todas las evalauciones de dependencias 2019 en pagina web."/>
    <s v="En desarrollo de esta actividad y de conformidad de lo dispuesto en el Inciso 2do del Artículo 39 de la Ley 909 de 2004, (entre otras normas) se realizó la evaluación por dependencias y se comunicó a las siguientes áreas mediante memorandos:_x000a__x000a_Memo 2020IE2976 Oficina Tecnologías de la Información y las Comunicaciones_x000a_Memo 2020IE2974 Oficina Asesora de Planeación_x000a_Memo 2020IE2975 Oficina Asesora de Comunicaciones_x000a_Memo 2020IE2979 Dirección de Reasentamientos_x000a_Memo 2020IE2978 Dirección de Urbanizaciones y Titulación_x000a_Memo 2020IE2980 Dirección de Mejoramiento de Vivienda_x000a_Memo 2020IE2996 Dirección de Mejoramiento de Barrios_x000a_Memo 2020IE2995 Dirección Jurídica_x000a_Memo 2020IE2977 Dirección de Gestión Corporativa y CID_x000a_Memos 2020IE2981 - 2020IE3000 Subdirección Administrativa_x000a_Memo 2020IE2988 Subdirección Financiera_x000a_Memo 2020IE3001 Dirección General_x000a_Asesoría de Control Interno_x000a__x000a_Una vez remitidos los correspondientes memorandos a cada una de las dependencias de la entidad, mediante correo electronico de fecha 25Feb2020, igualmente se solicita al web master de la CVP la publicación de la información en la pagina web de la entidad, pero es publicada por parte del Web Master el dia 24Mar2020, pero quedan mal cargadas por ende, se solicita correcta publicacion el mismo dia, donde responden el dia 25Mar2020 que se publican de la forma correcta._x000a__x000a_Se verifica publicación correcta."/>
    <s v="Informe - Publicación (web,intranet y/o carpeta de calidad)"/>
    <n v="6.9999999999999993E-3"/>
    <n v="0"/>
  </r>
  <r>
    <x v="1"/>
    <s v="Seguimiento al Plan de Acción  de Gestión - Plan Anual de Auditorías - Parágrafo 1, Artículo 38 - Decreto 807 de 2019"/>
    <s v="Evaluación de la Gestión"/>
    <s v="Seguimiento y Evaluación"/>
    <s v="Ivonne Andrea Torres Cruz_x000a_Asesora de Control Interno"/>
    <s v="Andrés Farias Pinzón"/>
    <s v="Asesor de Control Interno"/>
    <d v="2020-01-02T00:00:00"/>
    <d v="2020-01-10T00:00:00"/>
    <m/>
    <m/>
    <m/>
    <m/>
    <m/>
    <m/>
    <m/>
    <m/>
    <m/>
    <m/>
    <m/>
    <m/>
    <s v="Reporte de Seguimiento"/>
    <n v="2E-3"/>
    <d v="2020-01-10T00:00:00"/>
    <s v="1. Correo de entrega del seguimiento a la OAP del 28Ene2019._x000a_2. Ruta último seguimiento de 2018: \\10.216.160.201\control interno\2018\1. 068 AUDITORÍAS\068.1 INTERNAS\0. ProgramaAnualAuditorías"/>
    <s v="Se realizó el último seguimiento del PAA del 2019 dando cumplimiento al 99,78% a sus actividades  pactadas por cada uno de sus integrantes."/>
    <s v="Informe - Publicación (web,intranet y/o carpeta de calidad)"/>
    <n v="1.9999999999999996E-3"/>
    <n v="0"/>
  </r>
  <r>
    <x v="1"/>
    <s v="Seguimiento al Plan de Acción  de Gestión - Plan Anual de Auditorías - Parágrafo 1, Artículo 38 - Decreto 807 de 2019"/>
    <s v="Evaluación de la Gestión"/>
    <s v="Seguimiento y Evaluación"/>
    <s v="Ivonne Andrea Torres Cruz_x000a_Asesora de Control Interno"/>
    <s v="Andrés Farias Pinzón"/>
    <s v="Asesor de Control Interno"/>
    <d v="2020-04-01T00:00:00"/>
    <d v="2020-04-07T00:00:00"/>
    <m/>
    <m/>
    <m/>
    <m/>
    <m/>
    <m/>
    <m/>
    <m/>
    <m/>
    <m/>
    <m/>
    <m/>
    <s v="Reporte de Seguimiento"/>
    <n v="2E-3"/>
    <m/>
    <m/>
    <m/>
    <m/>
    <n v="0"/>
    <n v="2E-3"/>
  </r>
  <r>
    <x v="1"/>
    <s v="Seguimiento al Plan de Acción  de Gestión - Plan Anual de Auditorías - Parágrafo 1, Artículo 38 - Decreto 807 de 2019"/>
    <s v="Evaluación de la Gestión"/>
    <s v="Seguimiento y Evaluación"/>
    <s v="Ivonne Andrea Torres Cruz_x000a_Asesora de Control Interno"/>
    <s v="Andrés Farias Pinzón"/>
    <s v="Asesor de Control Interno"/>
    <d v="2020-07-01T00:00:00"/>
    <d v="2020-07-07T00:00:00"/>
    <m/>
    <m/>
    <m/>
    <m/>
    <m/>
    <m/>
    <m/>
    <m/>
    <m/>
    <m/>
    <m/>
    <m/>
    <s v="Reporte de Seguimiento"/>
    <n v="2E-3"/>
    <m/>
    <m/>
    <m/>
    <m/>
    <n v="0"/>
    <n v="2E-3"/>
  </r>
  <r>
    <x v="1"/>
    <s v="Seguimiento al Plan de Acción  de Gestión - Plan Anual de Auditorías - Parágrafo 1, Artículo 38 - Decreto 807 de 2019"/>
    <s v="Evaluación de la Gestión"/>
    <s v="Seguimiento y Evaluación"/>
    <s v="Ivonne Andrea Torres Cruz_x000a_Asesora de Control Interno"/>
    <s v="Andrés Farias Pinzón"/>
    <s v="Asesor de Control Interno"/>
    <d v="2020-10-01T00:00:00"/>
    <d v="2020-10-07T00:00:00"/>
    <m/>
    <m/>
    <m/>
    <m/>
    <m/>
    <m/>
    <m/>
    <m/>
    <m/>
    <m/>
    <m/>
    <m/>
    <s v="Reporte de Seguimiento"/>
    <n v="2E-3"/>
    <m/>
    <m/>
    <m/>
    <m/>
    <n v="0"/>
    <n v="2E-3"/>
  </r>
  <r>
    <x v="1"/>
    <s v="Informe Pormenorizado del Sistema de Control Interno. Artículo 9 Ley 1474 de 2011, modificado por el Artículo 156 del Decreto Nacional 2106 de 2019. Circular Externa 100-006 de 2019 "/>
    <s v="Todos los Procesos"/>
    <s v="Todos los Procesos"/>
    <s v="Ivonne Andrea Torres Cruz_x000a_Asesora de Control Interno"/>
    <s v="Ángelo Díaz Rodríguez"/>
    <s v="Líderes de Cada Proceso"/>
    <d v="2020-01-20T00:00:00"/>
    <d v="2020-01-31T00:00:00"/>
    <m/>
    <m/>
    <m/>
    <m/>
    <m/>
    <m/>
    <m/>
    <m/>
    <m/>
    <m/>
    <m/>
    <m/>
    <s v="Informe"/>
    <n v="7.0000000000000001E-3"/>
    <d v="2020-01-31T00:00:00"/>
    <s v="La información se encuentra en la ruta: \\10.216.160.201\control interno\2020\19.04 INF.  DE GESTIÓN\PORMENORIZADO_x000a_y https://www.cajaviviendapopular.gov.co/sites/default/files/Informe Pormenorizado noviembre - diciembre  2019.pdf_x000a__x000a_Memorando 2020IE837 del día 31/01/2020 "/>
    <s v="Se realizó el Tercer Informe pormenorizado de control interno del 01/11/2019 a 31/12/2019 cumpliendo con la circular externa 100-006 de 2019 del DAFP y en cumplimiento del decreto 2106 de 2019, el cual fue enviado mediante correo electrónico el día 31/01/2020 y memorando 2020IE837."/>
    <s v="Informe - Publicación (web,intranet y/o carpeta de calidad)"/>
    <n v="6.9999999999999993E-3"/>
    <n v="0"/>
  </r>
  <r>
    <x v="1"/>
    <s v="Reportar la información sobre la utilización del software a través del aplicativo que disponga la Dirección Nacional de Derechos de Autor - DNDA. Directivas presidenciales 01 de 1999 y 02 de 2002; Circular 17 de 2011 de la DNDA"/>
    <s v="Gestión Tecnología de la Información y Comunicaciones"/>
    <s v="Estratégico"/>
    <s v="Ivonne Andrea Torres Cruz_x000a_Asesora de Control Interno"/>
    <s v="Andrés Farias Pinzón"/>
    <s v="Jefe Oficina de Tecnologías de la Información y las Comunicaciones"/>
    <d v="2020-02-03T00:00:00"/>
    <d v="2020-03-13T00:00:00"/>
    <m/>
    <m/>
    <m/>
    <m/>
    <m/>
    <m/>
    <m/>
    <m/>
    <m/>
    <m/>
    <m/>
    <m/>
    <s v="Reporte"/>
    <n v="5.0000000000000001E-3"/>
    <d v="2020-03-16T00:00:00"/>
    <s v="Informacion en la ruta: \\10.216.160.201\control interno\2020\19.04 INF.  DE GESTIÓN\DNDA_x000a__x000a_Memorando 2020IE3398 solicitud informacion a Tic"/>
    <s v="Se realiza solicitud de la informacion a Tic mediante memorando 2020IE3398 del dia 03Mar2020_x000a__x000a_Información reportada por la Ing Ivonne Torres."/>
    <s v="Informe - Publicación (web,intranet y/o carpeta de calidad)"/>
    <n v="4.9999999999999992E-3"/>
    <n v="0"/>
  </r>
  <r>
    <x v="1"/>
    <s v="Revisión por la Dirección ISO 9001:2015 - información a cargo de control interno"/>
    <s v="Gestión Estratégica"/>
    <s v="Estratégico"/>
    <s v="Ivonne Andrea Torres Cruz_x000a_Asesora de Control Interno"/>
    <s v="Ángelo Díaz Rodríguez"/>
    <s v="Jefe Oficina Asesora de Planeación "/>
    <d v="2020-05-04T00:00:00"/>
    <d v="2020-05-29T00:00:00"/>
    <m/>
    <m/>
    <m/>
    <m/>
    <m/>
    <m/>
    <m/>
    <m/>
    <m/>
    <m/>
    <m/>
    <m/>
    <s v="Informe, presentación y evidencias"/>
    <n v="5.0000000000000001E-3"/>
    <m/>
    <m/>
    <m/>
    <m/>
    <n v="0"/>
    <n v="5.0000000000000001E-3"/>
  </r>
  <r>
    <x v="1"/>
    <s v="Informe Pormenorizado del Sistema de Control Interno. Artículo 9 Ley 1474 de 2011, modificado por el Artículo 156 del Decreto Nacional 2106 de 2019. Circular Externa 100-006 de 2019 "/>
    <s v="Todos los Procesos"/>
    <s v="Todos los Procesos"/>
    <s v="Ivonne Andrea Torres Cruz_x000a_Asesora de Control Interno"/>
    <s v="Ángelo Díaz Rodríguez"/>
    <s v="Líderes de Cada Proceso"/>
    <d v="2020-07-01T00:00:00"/>
    <d v="2020-07-28T00:00:00"/>
    <m/>
    <m/>
    <m/>
    <m/>
    <m/>
    <m/>
    <m/>
    <m/>
    <m/>
    <m/>
    <m/>
    <m/>
    <s v="Informe"/>
    <n v="7.0000000000000001E-3"/>
    <m/>
    <m/>
    <m/>
    <m/>
    <n v="0"/>
    <n v="7.0000000000000001E-3"/>
  </r>
  <r>
    <x v="1"/>
    <s v="Informe presupuestal a Personería"/>
    <s v="Gestión Financiera"/>
    <s v="Apoyo"/>
    <s v="Ivonne Andrea Torres Cruz_x000a_Asesora de Control Interno"/>
    <s v="Elizabeth Sáenz Sáenz"/>
    <s v="Subdirector Financiero"/>
    <d v="2020-01-02T00:00:00"/>
    <d v="2020-01-13T00:00:00"/>
    <m/>
    <m/>
    <m/>
    <m/>
    <m/>
    <m/>
    <m/>
    <m/>
    <m/>
    <m/>
    <m/>
    <m/>
    <s v="Informe"/>
    <n v="1E-3"/>
    <d v="2020-02-06T00:00:00"/>
    <s v="Informacion en la ubicación: \\10.216.160.201\control interno\2019\19.01 INF.  A  ENTID. DE CONTROL Y VIG\PERSONERIA\12. DICIEMBRE_x000a__x000a_memorando 2020EE253 "/>
    <s v="Se consolidó la información enviada por Finanaciera y Corporativa, se envia Informe presupuestal a la Personería en físico el dia 13/1/20 con memorando 2020EE253."/>
    <s v="Informe - Publicación (web,intranet y/o carpeta de calidad)"/>
    <n v="9.999999999999998E-4"/>
    <n v="0"/>
  </r>
  <r>
    <x v="1"/>
    <s v="Informe presupuestal a Personería"/>
    <s v="Gestión Financiera"/>
    <s v="Apoyo"/>
    <s v="Ivonne Andrea Torres Cruz_x000a_Asesora de Control Interno"/>
    <s v="Elizabeth Sáenz Sáenz"/>
    <s v="Subdirector Financiero"/>
    <d v="2020-02-03T00:00:00"/>
    <d v="2020-02-11T00:00:00"/>
    <m/>
    <m/>
    <m/>
    <m/>
    <m/>
    <m/>
    <m/>
    <m/>
    <m/>
    <m/>
    <m/>
    <m/>
    <s v="Informe"/>
    <n v="1E-3"/>
    <d v="2020-02-12T00:00:00"/>
    <s v="Informacion en carpeta compartida: \\10.216.160.201\control interno\2020\19.01 INF.  A  ENTID. DE CONTROL Y VIG\PERSONERIA_x000a__x000a_2020EE1700 Inf. Enero"/>
    <s v="Se cuenta con correo electronico del dia 6/02/20, donde se realiza la solicitud de información a Financiera y corportavia._x000a__x000a_Se realiza informe presupuestal a la personeria, radicado con memorando 2020EE1700 del dia 12/2/20"/>
    <s v="Informe - Publicación (web,intranet y/o carpeta de calidad)"/>
    <n v="9.999999999999998E-4"/>
    <n v="0"/>
  </r>
  <r>
    <x v="1"/>
    <s v="Informe presupuestal a Personería"/>
    <s v="Gestión Financiera"/>
    <s v="Apoyo"/>
    <s v="Ivonne Andrea Torres Cruz_x000a_Asesora de Control Interno"/>
    <s v="Elizabeth Sáenz Sáenz"/>
    <s v="Subdirector Financiero"/>
    <d v="2020-03-02T00:00:00"/>
    <d v="2020-03-10T00:00:00"/>
    <m/>
    <m/>
    <m/>
    <m/>
    <m/>
    <m/>
    <m/>
    <m/>
    <m/>
    <m/>
    <m/>
    <m/>
    <s v="Informe"/>
    <n v="1E-3"/>
    <d v="2020-03-10T00:00:00"/>
    <s v="Se envio con radicado No 2020EE2982 el 10 de marzo de 2020.El cual se encuentra en la ruta: CI 2020 Inf. A entidades de control - Personeria febrero."/>
    <s v="Se envió con radicado No 2020EE2982 El cual se encuentra en la ruta: CI 2020 Inf. A entidades de control - Personeria febrero."/>
    <s v="Informe - Publicación (web,intranet y/o carpeta de calidad)"/>
    <n v="9.999999999999998E-4"/>
    <n v="0"/>
  </r>
  <r>
    <x v="1"/>
    <s v="Informe presupuestal a Personería"/>
    <s v="Gestión Financiera"/>
    <s v="Apoyo"/>
    <s v="Ivonne Andrea Torres Cruz_x000a_Asesora de Control Interno"/>
    <s v="Elizabeth Sáenz Sáenz"/>
    <s v="Subdirector Financiero"/>
    <d v="2020-04-01T00:00:00"/>
    <d v="2020-04-13T00:00:00"/>
    <m/>
    <m/>
    <m/>
    <m/>
    <m/>
    <m/>
    <m/>
    <m/>
    <m/>
    <m/>
    <m/>
    <m/>
    <s v="Informe"/>
    <n v="1E-3"/>
    <m/>
    <m/>
    <m/>
    <m/>
    <n v="0"/>
    <n v="1E-3"/>
  </r>
  <r>
    <x v="1"/>
    <s v="Informe presupuestal a Personería"/>
    <s v="Gestión Financiera"/>
    <s v="Apoyo"/>
    <s v="Ivonne Andrea Torres Cruz_x000a_Asesora de Control Interno"/>
    <s v="Elizabeth Sáenz Sáenz"/>
    <s v="Subdirector Financiero"/>
    <d v="2020-05-04T00:00:00"/>
    <d v="2020-05-12T00:00:00"/>
    <m/>
    <m/>
    <m/>
    <m/>
    <m/>
    <m/>
    <m/>
    <m/>
    <m/>
    <m/>
    <m/>
    <m/>
    <s v="Informe"/>
    <n v="1E-3"/>
    <m/>
    <m/>
    <m/>
    <m/>
    <n v="0"/>
    <n v="1E-3"/>
  </r>
  <r>
    <x v="1"/>
    <s v="Informe presupuestal a Personería"/>
    <s v="Gestión Financiera"/>
    <s v="Apoyo"/>
    <s v="Ivonne Andrea Torres Cruz_x000a_Asesora de Control Interno"/>
    <s v="Elizabeth Sáenz Sáenz"/>
    <s v="Subdirector Financiero"/>
    <d v="2020-06-01T00:00:00"/>
    <d v="2020-06-09T00:00:00"/>
    <m/>
    <m/>
    <m/>
    <m/>
    <m/>
    <m/>
    <m/>
    <m/>
    <m/>
    <m/>
    <m/>
    <m/>
    <s v="Informe"/>
    <n v="1E-3"/>
    <m/>
    <m/>
    <m/>
    <m/>
    <n v="0"/>
    <n v="1E-3"/>
  </r>
  <r>
    <x v="1"/>
    <s v="Informe presupuestal a Personería"/>
    <s v="Gestión Financiera"/>
    <s v="Apoyo"/>
    <s v="Ivonne Andrea Torres Cruz_x000a_Asesora de Control Interno"/>
    <s v="Elizabeth Sáenz Sáenz"/>
    <s v="Subdirector Financiero"/>
    <d v="2020-07-01T00:00:00"/>
    <d v="2020-07-09T00:00:00"/>
    <m/>
    <m/>
    <m/>
    <m/>
    <m/>
    <m/>
    <m/>
    <m/>
    <m/>
    <m/>
    <m/>
    <m/>
    <s v="Informe"/>
    <n v="1E-3"/>
    <m/>
    <m/>
    <m/>
    <m/>
    <n v="0"/>
    <n v="1E-3"/>
  </r>
  <r>
    <x v="1"/>
    <s v="Informe presupuestal a Personería"/>
    <s v="Gestión Financiera"/>
    <s v="Apoyo"/>
    <s v="Ivonne Andrea Torres Cruz_x000a_Asesora de Control Interno"/>
    <s v="Elizabeth Sáenz Sáenz"/>
    <s v="Subdirector Financiero"/>
    <d v="2020-08-03T00:00:00"/>
    <d v="2020-08-12T00:00:00"/>
    <m/>
    <m/>
    <m/>
    <m/>
    <m/>
    <m/>
    <m/>
    <m/>
    <m/>
    <m/>
    <m/>
    <m/>
    <s v="Informe"/>
    <n v="1E-3"/>
    <m/>
    <m/>
    <m/>
    <m/>
    <n v="0"/>
    <n v="1E-3"/>
  </r>
  <r>
    <x v="1"/>
    <s v="Informe presupuestal a Personería"/>
    <s v="Gestión Financiera"/>
    <s v="Apoyo"/>
    <s v="Ivonne Andrea Torres Cruz_x000a_Asesora de Control Interno"/>
    <s v="Elizabeth Sáenz Sáenz"/>
    <s v="Subdirector Financiero"/>
    <d v="2020-09-01T00:00:00"/>
    <d v="2020-09-09T00:00:00"/>
    <m/>
    <m/>
    <m/>
    <m/>
    <m/>
    <m/>
    <m/>
    <m/>
    <m/>
    <m/>
    <m/>
    <m/>
    <s v="Informe"/>
    <n v="1E-3"/>
    <m/>
    <m/>
    <m/>
    <m/>
    <n v="0"/>
    <n v="1E-3"/>
  </r>
  <r>
    <x v="1"/>
    <s v="Informe presupuestal a Personería"/>
    <s v="Gestión Financiera"/>
    <s v="Apoyo"/>
    <s v="Ivonne Andrea Torres Cruz_x000a_Asesora de Control Interno"/>
    <s v="Elizabeth Sáenz Sáenz"/>
    <s v="Subdirector Financiero"/>
    <d v="2020-10-01T00:00:00"/>
    <d v="2020-10-09T00:00:00"/>
    <m/>
    <m/>
    <m/>
    <m/>
    <m/>
    <m/>
    <m/>
    <m/>
    <m/>
    <m/>
    <m/>
    <m/>
    <s v="Informe"/>
    <n v="1E-3"/>
    <m/>
    <m/>
    <m/>
    <m/>
    <n v="0"/>
    <n v="1E-3"/>
  </r>
  <r>
    <x v="1"/>
    <s v="Informe presupuestal a Personería"/>
    <s v="Gestión Financiera"/>
    <s v="Apoyo"/>
    <s v="Ivonne Andrea Torres Cruz_x000a_Asesora de Control Interno"/>
    <s v="Elizabeth Sáenz Sáenz"/>
    <s v="Subdirector Financiero"/>
    <d v="2020-11-03T00:00:00"/>
    <d v="2020-11-11T00:00:00"/>
    <m/>
    <m/>
    <m/>
    <m/>
    <m/>
    <m/>
    <m/>
    <m/>
    <m/>
    <m/>
    <m/>
    <m/>
    <s v="Informe"/>
    <n v="1E-3"/>
    <m/>
    <m/>
    <m/>
    <m/>
    <n v="0"/>
    <n v="1E-3"/>
  </r>
  <r>
    <x v="1"/>
    <s v="Informe presupuestal a Personería"/>
    <s v="Gestión Financiera"/>
    <s v="Apoyo"/>
    <s v="Ivonne Andrea Torres Cruz_x000a_Asesora de Control Interno"/>
    <s v="Elizabeth Sáenz Sáenz"/>
    <s v="Subdirector Financiero"/>
    <d v="2020-12-01T00:00:00"/>
    <d v="2020-12-10T00:00:00"/>
    <m/>
    <m/>
    <m/>
    <m/>
    <m/>
    <m/>
    <m/>
    <m/>
    <m/>
    <m/>
    <m/>
    <m/>
    <s v="Informe"/>
    <n v="1E-3"/>
    <m/>
    <m/>
    <m/>
    <m/>
    <n v="0"/>
    <n v="1E-3"/>
  </r>
  <r>
    <x v="1"/>
    <s v="Control Interno Contable CBN - 1019 durante la vigencia 2019. Resolución 193 de 2016 de la CGN; Resolución Reglamentaria 11 de 2014 de la Contraloría de Bogotá, modificada por la Resolución Reglamentaria 23 de 2016."/>
    <s v="Gestión Financiera"/>
    <s v="Apoyo"/>
    <s v="Ivonne Andrea Torres Cruz_x000a_Asesora de Control Interno"/>
    <s v="Graciela Zabala Rico"/>
    <s v="Subdirector Financiero"/>
    <d v="2020-01-02T00:00:00"/>
    <d v="2020-02-21T00:00:00"/>
    <m/>
    <m/>
    <m/>
    <m/>
    <m/>
    <m/>
    <m/>
    <m/>
    <m/>
    <m/>
    <m/>
    <m/>
    <s v="Informe"/>
    <n v="2.5000000000000001E-3"/>
    <d v="2020-02-27T00:00:00"/>
    <s v="La información se encuentra en la ruta: \\10.216.160.201\control interno\2020\19.04 INF.  DE GESTIÓN\CONTROL INTERNO CONTABLE\2019_x000a__x000a_Memorando 2019IE23334 del dia 24/12/2019 donde se realiza solicitud de información._x000a__x000a_Memorando 2020IE1 del dia 2/01/2020 donde Urbanizaciones y Titulaciones entrega la respuesta._x000a__x000a_Memorando 2020IE1131 RTA 2019IE23334_1_x000a__x000a_Informe Anual de Evaluación del Control Interno Contable 2019, publicado en pagina web._x000a__x000a_Certificado de reporte de Control Interno Contable 2019"/>
    <s v="Se solicitó información el dia 24/12/2019 mediante memorando 2019IE23334._x000a__x000a_Se recibio informacion del Urbanizaciones y Titulaciones mediante memorando 2020IE1 del dia 2/01/2020._x000a__x000a_Se recibio informacion de financiera mediante Memorando 2020IE1131 RTA 2019IE23334_1_x000a__x000a_Se realiza informe Anual de Evaluación del Control Interno Contable 2019, el cual se encuentra publicado en pagina web._x000a__x000a_Se cuenta con Certificado de reporte de Control Interno Contable 2019"/>
    <s v="Informe - Publicación (web,intranet y/o carpeta de calidad)"/>
    <n v="2.4999999999999996E-3"/>
    <n v="0"/>
  </r>
  <r>
    <x v="1"/>
    <s v="Control Interno Contable CBN - 1019 durante la vigencia 2019. Resolución 193 de 2016 de la CGN; Resolución Reglamentaria 11 de 2014 de la Contraloría de Bogotá, modificada por la Resolución Reglamentaria 23 de 2016."/>
    <s v="Gestión Financiera"/>
    <s v="Apoyo"/>
    <s v="Ivonne Andrea Torres Cruz_x000a_Asesora de Control Interno"/>
    <s v="Marcela Urrea Jaramillo"/>
    <s v="Subdirector Financiero"/>
    <d v="2020-01-02T00:00:00"/>
    <d v="2020-02-21T00:00:00"/>
    <m/>
    <m/>
    <m/>
    <m/>
    <m/>
    <m/>
    <m/>
    <m/>
    <m/>
    <m/>
    <m/>
    <m/>
    <s v="Informe"/>
    <n v="2.5000000000000001E-3"/>
    <d v="2020-02-27T00:00:00"/>
    <s v="La información se encuentra en la ruta: \\10.216.160.201\control interno\2020\19.04 INF.  DE GESTIÓN\CONTROL INTERNO CONTABLE\2019_x000a__x000a_Memorando 2019IE23334 del dia 24/12/2019 donde se realiza solicitud de información._x000a__x000a_Memorando 2020IE1 del dia 2/01/2020 donde Urbanizaciones y Titulaciones entrega la respuesta._x000a__x000a_Memorando 2020IE1131 RTA 2019IE23334_1_x000a__x000a_Informe de Control Interno Contable 2019"/>
    <s v="Se solicitó información el dia 24/12/2019 mediante memorando 2019IE23334._x000a__x000a_Se recibio informacion del Urbanizaciones y Titulaciones mediante memorando 2020IE1 del dia 2/01/2020._x000a__x000a_Se recibio informacion de financiera mediante Memorando 2020IE1131 RTA 2019IE23334_1_x000a__x000a_Se realiza informe de Control Interno Contable 2019 el cual se encuentra publicado en la pagina web"/>
    <s v="Informe - Publicación (web,intranet y/o carpeta de calidad)"/>
    <n v="2.4999999999999996E-3"/>
    <n v="0"/>
  </r>
  <r>
    <x v="1"/>
    <s v="Formulación Plan de Acción  de Gestión - Plan Anual de Auditorías - Parágrafo 1 Artículo 38 - Decreto 807 de 2019"/>
    <s v="Evaluación de la Gestión"/>
    <s v="Seguimiento y Evaluación"/>
    <s v="Ivonne Andrea Torres Cruz_x000a_Asesora de Control Interno"/>
    <s v="Ivonne Andrea Torres Cruz"/>
    <s v="Asesor de Control Interno"/>
    <d v="2020-01-02T00:00:00"/>
    <d v="2020-01-28T00:00:00"/>
    <m/>
    <m/>
    <m/>
    <m/>
    <m/>
    <m/>
    <m/>
    <m/>
    <m/>
    <m/>
    <m/>
    <m/>
    <s v="Matriz de formulación PAA y PAG"/>
    <n v="7.0000000000000001E-3"/>
    <d v="2020-01-27T00:00:00"/>
    <s v="La información se encuentra en la ruta: \\10.216.160.201\control interno\2020\28.03 PAA_x000a__x000a_Correo electrónico del día 31/01/20 sobre Aprobación del Plan Anual de Auditorías 2020 -(CICCI)-Martes 28 de enero de 2020_x000a__x000a_Memorando 2020IE809 con fecha del día 31/01/2020_x000a__x000a_Correo electrónico del día 31/01/2020 donde se solicita la publicación en pagina web de la Formulación del PAA 2020."/>
    <s v="Se realizó Formulación Plan de Acción  de Gestión - Plan Anual de Auditorías 2020, el cual fue aprobado en la sesión del Comité Institucional de Coordinación de Control Interno (CICCI) del día 28/01/20, el cual fue remitido por correo electrónico a la OAP el día 31/01/2020 y la solicitud de publicación en la carpeta de calidad se realizó mediante por memorando 2020IE809 con fecha del día 31/01/2020. Así mismo se solicita la publicación en la pagina web mediante correo electrónico del día 31/01/2020"/>
    <s v="Informe - Publicación (web,intranet y/o carpeta de calidad)"/>
    <n v="6.9999999999999993E-3"/>
    <n v="0"/>
  </r>
  <r>
    <x v="1"/>
    <s v="Elaborar el informe de la Oficina de Control Interno vigencia 2019 - documento CBN 1038"/>
    <s v="Evaluación de la Gestión"/>
    <s v="Seguimiento y Evaluación"/>
    <s v="Ivonne Andrea Torres Cruz_x000a_Asesora de Control Interno"/>
    <s v="Ángelo Díaz Rodríguez"/>
    <s v="Asesor de Control Interno"/>
    <d v="2020-01-20T00:00:00"/>
    <d v="2020-02-14T00:00:00"/>
    <m/>
    <m/>
    <m/>
    <m/>
    <m/>
    <m/>
    <m/>
    <m/>
    <m/>
    <m/>
    <m/>
    <m/>
    <s v="Informe"/>
    <n v="7.0000000000000001E-3"/>
    <d v="2020-02-21T00:00:00"/>
    <s v="Información en la ruta: \\10.216.160.201\control interno\2020\19.01 INF.  A  ENTID. DE CONTROL Y VIG\SIVICOF\CUENTA ANUAL_x000a__x000a_CNB-1038 Informe_de_la_Oficina_de_Control_Interno"/>
    <s v="Se realiza el informe de la Oficina de Control Interno vigencia 2019, el cual se encuentra publicado en página web."/>
    <s v="Informe - Publicación (web,intranet y/o carpeta de calidad)"/>
    <n v="6.9999999999999993E-3"/>
    <n v="0"/>
  </r>
  <r>
    <x v="1"/>
    <s v="Informe de seguimiento a la Sostenibilidad Contable - Resolución DDC-00003 del 05 de diciembre de 2018 "/>
    <s v="Gestión Financiera"/>
    <s v="Apoyo"/>
    <s v="Ivonne Andrea Torres Cruz_x000a_Asesora de Control Interno"/>
    <s v="Marcela Urrea Jaramillo"/>
    <s v="Subdirector Financiero"/>
    <d v="2020-04-01T00:00:00"/>
    <d v="2020-04-28T00:00:00"/>
    <m/>
    <m/>
    <m/>
    <m/>
    <m/>
    <m/>
    <m/>
    <m/>
    <m/>
    <m/>
    <m/>
    <m/>
    <s v="Informe"/>
    <n v="5.0000000000000001E-3"/>
    <m/>
    <m/>
    <m/>
    <m/>
    <n v="0"/>
    <n v="5.0000000000000001E-3"/>
  </r>
  <r>
    <x v="1"/>
    <s v="Informe Directiva 003 de 2013 Alcaldía Mayor de Bogotá"/>
    <s v="Gestión del Control Interno Disciplinario"/>
    <s v="Seguimiento y Evaluación"/>
    <s v="Ivonne Andrea Torres Cruz_x000a_Asesora de Control Interno"/>
    <s v="Marcela Urrea Jaramillo"/>
    <s v="Director de Gestión Corporativa y CID"/>
    <d v="2020-04-01T00:00:00"/>
    <d v="2020-05-13T00:00:00"/>
    <m/>
    <m/>
    <m/>
    <m/>
    <m/>
    <m/>
    <m/>
    <m/>
    <m/>
    <m/>
    <m/>
    <m/>
    <s v="Informe"/>
    <n v="5.0000000000000001E-3"/>
    <m/>
    <m/>
    <m/>
    <m/>
    <n v="0"/>
    <n v="5.0000000000000001E-3"/>
  </r>
  <r>
    <x v="1"/>
    <s v="Informe de seguimiento a la Sostenibilidad Contable - Resolución DDC-00003 del 05 de diciembre de 2018 "/>
    <s v="Gestión Financiera"/>
    <s v="Apoyo"/>
    <s v="Ivonne Andrea Torres Cruz_x000a_Asesora de Control Interno"/>
    <s v="Marcela Urrea Jaramillo"/>
    <s v="Subdirector Financiero"/>
    <d v="2020-07-01T00:00:00"/>
    <d v="2020-07-29T00:00:00"/>
    <m/>
    <m/>
    <m/>
    <m/>
    <m/>
    <m/>
    <m/>
    <m/>
    <m/>
    <m/>
    <m/>
    <m/>
    <s v="Informe"/>
    <n v="5.0000000000000001E-3"/>
    <m/>
    <m/>
    <m/>
    <m/>
    <n v="0"/>
    <n v="5.0000000000000001E-3"/>
  </r>
  <r>
    <x v="1"/>
    <s v="Informe de seguimiento a la Sostenibilidad Contable - Resolución DDC-00003 del 05 de diciembre de 2018 "/>
    <s v="Gestión Financiera"/>
    <s v="Apoyo"/>
    <s v="Ivonne Andrea Torres Cruz_x000a_Asesora de Control Interno"/>
    <s v="Marcela Urrea Jaramillo"/>
    <s v="Subdirector Financiero"/>
    <d v="2020-10-01T00:00:00"/>
    <d v="2020-10-27T00:00:00"/>
    <m/>
    <m/>
    <m/>
    <m/>
    <m/>
    <m/>
    <m/>
    <m/>
    <m/>
    <m/>
    <m/>
    <m/>
    <s v="Informe"/>
    <n v="5.0000000000000001E-3"/>
    <m/>
    <m/>
    <m/>
    <m/>
    <n v="0"/>
    <n v="5.0000000000000001E-3"/>
  </r>
  <r>
    <x v="1"/>
    <s v="Informe Directiva 003 de 2013 Alcaldía Mayor de Bogotá"/>
    <s v="Gestión del Control Interno Disciplinario"/>
    <s v="Seguimiento y Evaluación"/>
    <s v="Ivonne Andrea Torres Cruz_x000a_Asesora de Control Interno"/>
    <s v="Marcela Urrea Jaramillo"/>
    <s v="Director de Gestión Corporativa y CID"/>
    <d v="2020-10-01T00:00:00"/>
    <d v="2020-11-11T00:00:00"/>
    <m/>
    <m/>
    <m/>
    <m/>
    <m/>
    <m/>
    <m/>
    <m/>
    <m/>
    <m/>
    <m/>
    <m/>
    <s v="Informe"/>
    <n v="5.0000000000000001E-3"/>
    <m/>
    <m/>
    <m/>
    <m/>
    <n v="0"/>
    <n v="5.0000000000000001E-3"/>
  </r>
  <r>
    <x v="5"/>
    <s v="Diseñar el plan de acción de Comité Institucional de Coordinación de Control Interno y entregarlo a los miembros del comité para su revisión y posterior aprobación"/>
    <s v="Evaluación de la Gestión"/>
    <s v="Seguimiento y Evaluación"/>
    <s v="Ivonne Andrea Torres Cruz_x000a_Asesora de Control Interno"/>
    <s v="Alexandra Álvarez Mantilla"/>
    <s v="Asesor de Control Interno"/>
    <d v="2020-01-20T00:00:00"/>
    <d v="2020-01-28T00:00:00"/>
    <m/>
    <m/>
    <m/>
    <m/>
    <m/>
    <m/>
    <m/>
    <m/>
    <m/>
    <m/>
    <m/>
    <m/>
    <s v="Plan de trabajo"/>
    <n v="3.0000000000000001E-3"/>
    <d v="2020-02-06T00:00:00"/>
    <s v="La información se encuentra en la ruta: \\10.216.160.201\control interno\2020\02.01 ACTAS COMITE C. I\28ener2020_x000a_Acta firmada se encuentra en ruta arriba indicada"/>
    <s v="Se diseñó el plan de trabajo del Comité Institucional de Coordinación de Control Interno, el cual fue entregado y aprobado en el comité ICCI del 28/01/20._x000a__x000a_El acta se proyectó, se remitió por correo el 03Feb2020 a los asistentes, se les dio plazo de realizar observaciones hasta el 06Feb2020. El acta se firmó el 10Feb2020"/>
    <s v="Entrega producto final"/>
    <n v="3.0000000000000001E-3"/>
    <n v="0"/>
  </r>
  <r>
    <x v="5"/>
    <s v="Realizar seguimiento al Comité Institucional de Coordinación de Control Interno (presentaciones, actas de comité, anexos y demás documentos)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s v="Evaluación de la Gestión"/>
    <s v="Seguimiento y Evaluación"/>
    <s v="Ivonne Andrea Torres Cruz_x000a_Asesora de Control Interno"/>
    <s v="Alexandra Álvarez Mantilla"/>
    <s v="Asesor de Control Interno"/>
    <d v="2020-01-20T00:00:00"/>
    <d v="2020-02-14T00:00:00"/>
    <m/>
    <m/>
    <m/>
    <m/>
    <m/>
    <m/>
    <m/>
    <m/>
    <m/>
    <m/>
    <m/>
    <m/>
    <s v="Actas de comité con soportes"/>
    <n v="6.1999999999999998E-3"/>
    <d v="2020-02-06T00:00:00"/>
    <s v="La información se encuentra en la ruta: \\10.216.160.201\control interno\2020\02.01 ACTAS COMITE C. I\28ener2020_x000a__x000a_Acta firmada del dia 28/01/20"/>
    <s v="Se realizó Comité Institucional de Coordinación de Control Interno el día 28/1/20, se realizó presentación, listados de asistencia, y participación de la sesión, se envió PAA 2020 para aprobación, fue aprobado el 30/01/20, se envió para publicación en página web y en carpeta de calidad, se realizó el proceso de gestión documental tanto en físico como en digital."/>
    <s v="Entrega producto final"/>
    <n v="6.1999999999999998E-3"/>
    <n v="0"/>
  </r>
  <r>
    <x v="5"/>
    <s v="Realizar seguimiento al Comité Institucional de Coordinación de Control Interno (presentaciones, actas de comité, anexos y demás documentos)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s v="Evaluación de la Gestión"/>
    <s v="Seguimiento y Evaluación"/>
    <s v="Ivonne Andrea Torres Cruz_x000a_Asesora de Control Interno"/>
    <s v="Alexandra Álvarez Mantilla"/>
    <s v="Asesor de Control Interno"/>
    <d v="2020-04-15T00:00:00"/>
    <d v="2020-05-15T00:00:00"/>
    <m/>
    <m/>
    <m/>
    <m/>
    <m/>
    <m/>
    <m/>
    <m/>
    <m/>
    <m/>
    <m/>
    <m/>
    <s v="Actas de comité con soportes"/>
    <n v="6.1999999999999998E-3"/>
    <m/>
    <m/>
    <m/>
    <m/>
    <n v="0"/>
    <n v="6.1999999999999998E-3"/>
  </r>
  <r>
    <x v="5"/>
    <s v="Realizar seguimiento al Comité Institucional de Coordinación de Control Interno (presentaciones, actas de comité, anexos y demás documentos)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s v="Evaluación de la Gestión"/>
    <s v="Seguimiento y Evaluación"/>
    <s v="Ivonne Andrea Torres Cruz_x000a_Asesora de Control Interno"/>
    <s v="Alexandra Álvarez Mantilla"/>
    <s v="Asesor de Control Interno"/>
    <d v="2020-07-21T00:00:00"/>
    <d v="2020-08-14T00:00:00"/>
    <m/>
    <m/>
    <m/>
    <m/>
    <m/>
    <m/>
    <m/>
    <m/>
    <m/>
    <m/>
    <m/>
    <m/>
    <s v="Actas de comité con soportes"/>
    <n v="6.1999999999999998E-3"/>
    <m/>
    <m/>
    <m/>
    <m/>
    <n v="0"/>
    <n v="6.1999999999999998E-3"/>
  </r>
  <r>
    <x v="5"/>
    <s v="Realizar seguimiento al Comité Institucional de Coordinación de Control Interno (presentaciones, actas de comité, anexos y demás documentos)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s v="Evaluación de la Gestión"/>
    <s v="Seguimiento y Evaluación"/>
    <s v="Ivonne Andrea Torres Cruz_x000a_Asesora de Control Interno"/>
    <s v="Alexandra Álvarez Mantilla"/>
    <s v="Asesor de Control Interno"/>
    <d v="2020-10-19T00:00:00"/>
    <d v="2020-11-13T00:00:00"/>
    <m/>
    <m/>
    <m/>
    <m/>
    <m/>
    <m/>
    <m/>
    <m/>
    <m/>
    <m/>
    <m/>
    <m/>
    <s v="Actas de comité con soportes"/>
    <n v="6.1999999999999998E-3"/>
    <m/>
    <m/>
    <m/>
    <m/>
    <n v="0"/>
    <n v="6.1999999999999998E-3"/>
  </r>
  <r>
    <x v="5"/>
    <s v="Realizar seguimiento al Comité Institucional de Coordinación de Control Interno (presentaciones, actas de comité, anexos y demás documentos)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s v="Evaluación de la Gestión"/>
    <s v="Seguimiento y Evaluación"/>
    <s v="Ivonne Andrea Torres Cruz_x000a_Asesora de Control Interno"/>
    <s v="Alexandra Álvarez Mantilla"/>
    <s v="Asesor de Control Interno"/>
    <d v="2020-12-14T00:00:00"/>
    <d v="2020-12-31T00:00:00"/>
    <m/>
    <m/>
    <m/>
    <m/>
    <m/>
    <m/>
    <m/>
    <m/>
    <m/>
    <m/>
    <m/>
    <m/>
    <s v="Actas de comité con soportes"/>
    <n v="6.1999999999999998E-3"/>
    <m/>
    <m/>
    <m/>
    <m/>
    <n v="0"/>
    <n v="6.1999999999999998E-3"/>
  </r>
  <r>
    <x v="5"/>
    <s v="Participación e intervención en los comités:_x000a_Comité técnico de inventarios de  bienes inmuebles_x000a_Comité técnico de inventarios de  bienes muebles_x000a_Comité técnico de sostenibilidad contable_x000a_Comité de conciliación_x000a_Comité financiero_x000a_Comité directivo_x000a_Comité de gestión y desempeño_x000a_Comité distrital de auditoría"/>
    <s v="Todos los Procesos"/>
    <s v="Todos los Procesos"/>
    <s v="Ivonne Andrea Torres Cruz_x000a_Asesora de Control Interno"/>
    <s v="Andrea Sierra Ochoa"/>
    <s v="Líderes de Cada Proceso"/>
    <d v="2020-01-02T00:00:00"/>
    <d v="2020-12-31T00:00:00"/>
    <m/>
    <m/>
    <m/>
    <m/>
    <m/>
    <m/>
    <m/>
    <m/>
    <m/>
    <m/>
    <m/>
    <m/>
    <s v="Actas de comité y listados de asistencia"/>
    <n v="1E-3"/>
    <m/>
    <s v="La información recopilada en desarrollo del seguimiento se encuentra en la carpeta compartida de Control Interno en la siguiente ruta: _x000a_\\10.216.160.201\control interno\2020\INF.  DE GESTIÓN\SEG.COMITE CONCILIACION_x000a__x000a_Las actas se encuentran pendientes de publicación en el aplicativo SIPROJWEB por parte de la Secretaría técnica del Comité de Conciliación de la CVP."/>
    <s v="Durante el periodo objeto de seguimiento (Enero) se asistió al Comité de Conciliación de la Caja de la Vivienda Popular donde se expusieron los siguientes casos:_x000a__x000a_1. Audiencia de conciliación judicial Consorcio CVP G2_x000a_2. Audiencia Pacto de Cumplimiento Torres de San Rafael _x000a__x000a_De manera virtual se hizo presencia en el Comité de Conciliación de Fecha 30 de enero de 2020, donde el Secretario Técnico del mismo comité presentó el informe de gestión de las actividades adelantadas entre el 1° de julio de 2019 al 31 de diciembre de 2019._x000a__x000a_Durante el periodo objeto de seguimiento (Marzo) se asistió el dia 10 de marzo al Comité de Conciliación de la Caja de la Vivienda Popular donde se expusieron los siguientes casos:_x000a_1.   Audiencia conciliación Caso Luz Marina Ramírez_x000a_2.   Audiencia conciliación Caso Gian Polzar_x000a_3.     Estudio Acción de Repetición Caso Consorcio interventorías._x000a_ 4.     Caso Parque Metropolitano_x000a_ _x000a_El dia 04 de marzo se asistio al comite de contratacion donde se presento la evolucion del proceso de contratacion de menor cuantia para la realizacion de auditoria de calidad "/>
    <s v="Trabajo de campo"/>
    <n v="5.6000000000000006E-4"/>
    <n v="4.3999999999999996E-4"/>
  </r>
  <r>
    <x v="5"/>
    <s v="Verificación de la oportunidad y contenido de las herramientas de gestión de la CVP y su seguimiento: PAG, PAAC y mapa de riesgos"/>
    <s v="Todos los Procesos"/>
    <s v="Todos los Procesos"/>
    <s v="Ivonne Andrea Torres Cruz_x000a_Asesora de Control Interno"/>
    <s v="Andrés Farias Pinzón"/>
    <s v="Líderes de Cada Proceso"/>
    <d v="2020-01-02T00:00:00"/>
    <d v="2020-01-31T00:00:00"/>
    <m/>
    <m/>
    <m/>
    <m/>
    <m/>
    <m/>
    <m/>
    <m/>
    <m/>
    <m/>
    <m/>
    <m/>
    <s v="Reporte"/>
    <n v="1E-3"/>
    <d v="2020-01-16T00:00:00"/>
    <s v="Las evidencias se encuentran en la carpeta compartida en el servidor: \\10.216.160.201\control interno\2019\19.04 INF.  DE GESTIÓN\PAAC\III_SEG_x000a__x000a_Cuadro de Oportunidad de entrega tercer seguimiento PAAC 2019._x000a__x000a_Las evidencias se encuentran en la carpeta compartida en el servidor: \\10.216.160.201\control interno\2019\28.03 PAA\05. IV_Seg_2019_x000a__x000a_Registro de Reunión - Oportunidad Plan de Acción de Gestión III y IV SEG 2019."/>
    <s v="Se realizó verificación de la oportunidad en la entrega del Plan Anticorrupción y de Atención al Ciudadano y Mapa de Riesgos de los procesos de la entidad._x000a__x000a_Se realizó verificación de la oportunidad en la entrega del seguimiento y evaluación del Plan de Acción de Gestión del III y IV seguimiento de 2019."/>
    <s v="Entrega producto final"/>
    <n v="1E-3"/>
    <n v="0"/>
  </r>
  <r>
    <x v="5"/>
    <s v="Verificación de la oportunidad y contenido de las herramientas de gestión de la CVP y su seguimiento: PAG, PAAC y mapa de riesgos"/>
    <s v="Todos los Procesos"/>
    <s v="Todos los Procesos"/>
    <s v="Ivonne Andrea Torres Cruz_x000a_Asesora de Control Interno"/>
    <s v="Andrés Farias Pinzón"/>
    <s v="Líderes de Cada Proceso"/>
    <d v="2020-05-11T00:00:00"/>
    <d v="2020-05-15T00:00:00"/>
    <m/>
    <m/>
    <m/>
    <m/>
    <m/>
    <m/>
    <m/>
    <m/>
    <m/>
    <m/>
    <m/>
    <m/>
    <s v="Reporte"/>
    <n v="1E-3"/>
    <m/>
    <m/>
    <m/>
    <m/>
    <n v="0"/>
    <n v="1E-3"/>
  </r>
  <r>
    <x v="5"/>
    <s v="Verificación de la oportunidad y contenido de las herramientas de gestión de la CVP y su seguimiento: PAG, PAAC y mapa de riesgos"/>
    <s v="Todos los Procesos"/>
    <s v="Todos los Procesos"/>
    <s v="Ivonne Andrea Torres Cruz_x000a_Asesora de Control Interno"/>
    <s v="Andrés Farias Pinzón"/>
    <s v="Líderes de Cada Proceso"/>
    <d v="2020-09-01T00:00:00"/>
    <d v="2020-09-07T00:00:00"/>
    <m/>
    <m/>
    <m/>
    <m/>
    <m/>
    <m/>
    <m/>
    <m/>
    <m/>
    <m/>
    <m/>
    <m/>
    <s v="Reporte"/>
    <n v="1E-3"/>
    <m/>
    <m/>
    <m/>
    <m/>
    <n v="0"/>
    <n v="1E-3"/>
  </r>
  <r>
    <x v="5"/>
    <s v="Verificación de la oportunidad y contenido de las herramientas de gestión de la CVP y su seguimiento: PAG, PAAC y mapa de riesgos"/>
    <s v="Todos los Procesos"/>
    <s v="Todos los Procesos"/>
    <s v="Ivonne Andrea Torres Cruz_x000a_Asesora de Control Interno"/>
    <s v="Andrés Farias Pinzón"/>
    <s v="Líderes de Cada Proceso"/>
    <d v="2020-11-09T00:00:00"/>
    <d v="2020-11-13T00:00:00"/>
    <m/>
    <m/>
    <m/>
    <m/>
    <m/>
    <m/>
    <m/>
    <m/>
    <m/>
    <m/>
    <m/>
    <m/>
    <s v="Reporte"/>
    <n v="1E-3"/>
    <m/>
    <m/>
    <m/>
    <m/>
    <n v="0"/>
    <n v="1E-3"/>
  </r>
  <r>
    <x v="5"/>
    <s v="Diligenciamiento de los autodiagnósticos de las políticas del MIPG que sean solicitados por las partes interesadas"/>
    <s v="Evaluación de la Gestión"/>
    <s v="Seguimiento y Evaluación"/>
    <s v="Ivonne Andrea Torres Cruz_x000a_Asesora de Control Interno"/>
    <s v="Ivonne Andrea Torres Cruz"/>
    <s v="Asesor de Control Interno"/>
    <d v="2020-02-03T00:00:00"/>
    <d v="2020-04-14T00:00:00"/>
    <m/>
    <m/>
    <m/>
    <m/>
    <m/>
    <m/>
    <m/>
    <m/>
    <m/>
    <m/>
    <m/>
    <m/>
    <s v="Matriz"/>
    <n v="5.0000000000000001E-3"/>
    <m/>
    <s v="Evidencia en la ruta: \\10.216.160.201\control interno\2020\19.04 INF.  DE GESTIÓN\MIPG_x000a__x000a_Archivo en excel Autodiagnóstico 7-controlinterno Rta Control Interno"/>
    <s v="El autodiagnositco se empezó a elaborar y por motivos de carga laboral no se ha podido terminar, donde se encuentran 57 preguntas que se deben responder con respecto a la politica de control interno."/>
    <s v="Informe - Elaboración de producto"/>
    <n v="4.0500000000000006E-3"/>
    <n v="9.4999999999999946E-4"/>
  </r>
  <r>
    <x v="5"/>
    <s v="Seguimiento al Plan Estratégico de Tecnologías de la Información y las Comunicaciones - PETI"/>
    <s v="Gestión Tecnología de la Información y Comunicaciones"/>
    <s v="Estratégico"/>
    <s v="Ivonne Andrea Torres Cruz_x000a_Asesora de Control Interno"/>
    <s v="Ángelo Díaz Rodríguez"/>
    <s v="Jefe Oficina de Tecnologías de la Información y las Comunicaciones"/>
    <d v="2020-03-02T00:00:00"/>
    <d v="2020-03-27T00:00:00"/>
    <m/>
    <m/>
    <m/>
    <m/>
    <m/>
    <m/>
    <m/>
    <m/>
    <m/>
    <m/>
    <m/>
    <m/>
    <s v="Informe"/>
    <n v="0.01"/>
    <m/>
    <s v="La ruta de de la informacion se encuentra en: \\10.216.160.201\control interno\2020\19.04 INF.  DE GESTIÓN\PETI"/>
    <s v="Se genera informe de seguimiento al PETI, enviado a la ing. para revisión el dia 13/03/20, mediante correo electronico, igualmente se cuenta con memorando en proyeccion para enviar a responsables."/>
    <s v="Informe - Revisión por ACI"/>
    <n v="9.0000000000000011E-3"/>
    <n v="9.9999999999999915E-4"/>
  </r>
  <r>
    <x v="5"/>
    <s v="Realizar primer seguimiento a la racionalización de trámites y OPAs en el SUIT_x000a_Realizar segundo seguimiento a la racionalización de trámites y OPAs en el SUIT"/>
    <s v="Evaluación de la Gestión"/>
    <s v="Seguimiento y Evaluación"/>
    <s v="Ivonne Andrea Torres Cruz_x000a_Asesora de Control Interno"/>
    <s v="Ángelo Díaz Rodríguez"/>
    <s v="Asesor de Control Interno"/>
    <d v="2020-04-01T00:00:00"/>
    <d v="2020-08-28T00:00:00"/>
    <m/>
    <m/>
    <m/>
    <m/>
    <m/>
    <m/>
    <m/>
    <m/>
    <m/>
    <m/>
    <m/>
    <m/>
    <s v="Reporte SUIT"/>
    <n v="3.0000000000000001E-3"/>
    <m/>
    <m/>
    <m/>
    <m/>
    <n v="0"/>
    <n v="3.0000000000000001E-3"/>
  </r>
  <r>
    <x v="5"/>
    <s v="Plan de Tratamiento de Riesgos de Seguridad y Privacidad de la Información "/>
    <s v="Gestión Tecnología de la Información y Comunicaciones"/>
    <s v="Estratégico"/>
    <s v="Ivonne Andrea Torres Cruz_x000a_Asesora de Control Interno"/>
    <s v="Ángelo Díaz Rodríguez"/>
    <s v="Jefe Oficina de Tecnologías de la Información y las Comunicaciones"/>
    <d v="2020-06-01T00:00:00"/>
    <d v="2020-06-25T00:00:00"/>
    <m/>
    <m/>
    <m/>
    <m/>
    <m/>
    <m/>
    <m/>
    <m/>
    <m/>
    <m/>
    <m/>
    <m/>
    <s v="Informe"/>
    <n v="0.01"/>
    <m/>
    <m/>
    <m/>
    <m/>
    <n v="0"/>
    <n v="0.01"/>
  </r>
  <r>
    <x v="5"/>
    <s v="Plan de Seguridad y Privacidad de la Información"/>
    <s v="Gestión Tecnología de la Información y Comunicaciones"/>
    <s v="Estratégico"/>
    <s v="Ivonne Andrea Torres Cruz_x000a_Asesora de Control Interno"/>
    <s v="Ángelo Díaz Rodríguez"/>
    <s v="Jefe Oficina de Tecnologías de la Información y las Comunicaciones"/>
    <d v="2020-10-01T00:00:00"/>
    <d v="2020-10-27T00:00:00"/>
    <m/>
    <m/>
    <m/>
    <m/>
    <m/>
    <m/>
    <m/>
    <m/>
    <m/>
    <m/>
    <m/>
    <m/>
    <s v="Informe"/>
    <n v="0.01"/>
    <m/>
    <m/>
    <m/>
    <m/>
    <n v="0"/>
    <n v="0.01"/>
  </r>
  <r>
    <x v="5"/>
    <s v="Participación e intervención en los comités:_x000a_Comité técnico de inventarios de  bienes inmuebles_x000a_Comité técnico de inventarios de  bienes muebles_x000a_Comité técnico de sostenibilidad contable_x000a_Comité de conciliación_x000a_Comité financiero_x000a_Comité directivo_x000a_Comité de gestión y desempeño_x000a_Comité distrital de auditoría"/>
    <s v="Todos los Procesos"/>
    <s v="Todos los Procesos"/>
    <s v="Ivonne Andrea Torres Cruz_x000a_Asesora de Control Interno"/>
    <s v="Graciela Zabala Rico"/>
    <s v="Líderes de Cada Proceso"/>
    <d v="2020-01-02T00:00:00"/>
    <d v="2020-12-31T00:00:00"/>
    <m/>
    <m/>
    <m/>
    <m/>
    <m/>
    <m/>
    <m/>
    <m/>
    <m/>
    <m/>
    <m/>
    <m/>
    <s v="Actas de comité y listados de asistencia"/>
    <n v="1E-3"/>
    <m/>
    <s v="Se asistio al Comité Distrital de Auditoría el 24Ene2020_x000a_Se asistió al Comité Financiero el 21Feb2020_x000a_Se asistio a Comité Financiero el 17Mar2020"/>
    <s v="Se asistio al Comité Distrital de Auditoría el 24Ene2020_x000a_Se asistió al Comité Financiero el 21Feb2020_x000a_Se asistio a Comité Financiero el 17Mar2020"/>
    <s v="Trabajo de campo"/>
    <n v="5.6000000000000006E-4"/>
    <n v="4.3999999999999996E-4"/>
  </r>
  <r>
    <x v="5"/>
    <s v="Participación e intervención en los comités:_x000a_Comité técnico de inventarios de  bienes inmuebles_x000a_Comité técnico de inventarios de  bienes muebles_x000a_Comité técnico de sostenibilidad contable_x000a_Comité de conciliación_x000a_Comité financiero_x000a_Comité directivo_x000a_Comité de gestión y desempeño_x000a_Comité distrital de auditoría"/>
    <s v="Todos los Procesos"/>
    <s v="Todos los Procesos"/>
    <s v="Ivonne Andrea Torres Cruz_x000a_Asesora de Control Interno"/>
    <s v="Ivonne Andrea Torres Cruz"/>
    <s v="Líderes de Cada Proceso"/>
    <d v="2020-01-02T00:00:00"/>
    <d v="2020-12-31T00:00:00"/>
    <m/>
    <m/>
    <m/>
    <m/>
    <m/>
    <m/>
    <m/>
    <m/>
    <m/>
    <m/>
    <m/>
    <m/>
    <s v="Actas de comité y listados de asistencia"/>
    <n v="1E-3"/>
    <m/>
    <s v="La información recopilada en desarrollo del seguimiento se encuentra en la carpeta compartida de Control Interno en la siguiente ruta: _x000a_\\10.216.160.201\control interno\2020\INF.  DE GESTIÓN\SEG.COMITE CONCILIACION_x000a__x000a_\\10.216.160.201\control interno\2020\02.01 ACTAS COMITE C. I\28ener2020"/>
    <s v="De manera virtual se hizo presencia en el Comité de Conciliación de Fecha 30 de enero de 2020, donde el Secretario Técnico del mismo comité presentó el informe de gestión de las actividades adelantadas entre el 1° de julio de 2019 al 31 de diciembre de 2019._x000a__x000a_Se asistió al Primer Comité Institucional de Coordinación de Control Interno - CICCI el día 28/1/20, donde se presentaron los resultados del Plan Anual de Auditorías 2019 y la formulación y aprobación del PAA 2020._x000a__x000a_En el mes de marzo se asistió a los siguientes:_x000a__x000a_Reunion presencial con el director general y directivos los dias 12,16,17, 20, 21, 23, 25, 27, 28, 29 y 31 de marzo._x000a__x000a_Comité directivo el 02Mar2020_x000a__x000a_Comité de Contratación el 04Mar2020_x000a__x000a_Comité de Conciliación el 10Mar2020_x000a__x000a_Comité de Seguimiento financiero el 17Mar2020_x000a__x000a_Comité Técnico de Bienes Inmuebles el 27Mar2020_x000a__x000a_Comité Institucional de Gestión y Desempeño el 11Mar2020 y 30Mar2020_x000a__x000a_Comité de Conciliación Virtual 31Mar2020"/>
    <s v="Trabajo de campo"/>
    <n v="5.6000000000000006E-4"/>
    <n v="4.3999999999999996E-4"/>
  </r>
  <r>
    <x v="5"/>
    <s v="Participación e intervención en los comités:_x000a_Comité técnico de inventarios de  bienes inmuebles_x000a_Comité técnico de inventarios de  bienes muebles_x000a_Comité técnico de sostenibilidad contable_x000a_Comité de conciliación_x000a_Comité financiero_x000a_Comité directivo_x000a_Comité de gestión y desempeño_x000a_Comité distrital de auditoría"/>
    <s v="Todos los Procesos"/>
    <s v="Todos los Procesos"/>
    <s v="Ivonne Andrea Torres Cruz_x000a_Asesora de Control Interno"/>
    <s v="Marcela Urrea Jaramillo"/>
    <s v="Líderes de Cada Proceso"/>
    <d v="2020-01-02T00:00:00"/>
    <d v="2020-12-31T00:00:00"/>
    <m/>
    <m/>
    <m/>
    <m/>
    <m/>
    <m/>
    <m/>
    <m/>
    <m/>
    <m/>
    <m/>
    <m/>
    <s v="Actas de comité y listados de asistencia"/>
    <n v="1E-3"/>
    <m/>
    <m/>
    <m/>
    <m/>
    <n v="0"/>
    <n v="1E-3"/>
  </r>
  <r>
    <x v="5"/>
    <s v="Seguimiento al Plan Institucional de Archivos - PINAR. Decreto 612 de 2018"/>
    <s v="Gestión Documental"/>
    <s v="Apoyo"/>
    <s v="Ivonne Andrea Torres Cruz_x000a_Asesora de Control Interno"/>
    <s v="Marcela Urrea Jaramillo"/>
    <s v="Subdirector Administrativo"/>
    <d v="2020-03-02T00:00:00"/>
    <d v="2020-04-27T00:00:00"/>
    <m/>
    <m/>
    <m/>
    <m/>
    <m/>
    <m/>
    <m/>
    <m/>
    <m/>
    <m/>
    <m/>
    <m/>
    <s v="Informe"/>
    <n v="0.01"/>
    <m/>
    <m/>
    <m/>
    <m/>
    <n v="0"/>
    <n v="0.01"/>
  </r>
  <r>
    <x v="5"/>
    <s v="Seguimiento al Plan Anual de Vacantes. Decreto 612 de 2018"/>
    <s v="Gestión del Talento Humano"/>
    <s v="Estratégico"/>
    <s v="Ivonne Andrea Torres Cruz_x000a_Asesora de Control Interno"/>
    <s v="Marcela Urrea Jaramillo"/>
    <s v="Subdirector Administrativo"/>
    <d v="2020-04-01T00:00:00"/>
    <d v="2020-04-28T00:00:00"/>
    <m/>
    <m/>
    <m/>
    <m/>
    <m/>
    <m/>
    <m/>
    <m/>
    <m/>
    <m/>
    <m/>
    <m/>
    <s v="Informe"/>
    <n v="0.01"/>
    <m/>
    <m/>
    <m/>
    <m/>
    <n v="0"/>
    <n v="0.01"/>
  </r>
  <r>
    <x v="5"/>
    <s v="Seguimiento al Plan de Previsión de Recursos Humanos. Decreto 612 de 2018"/>
    <s v="Gestión del Talento Humano"/>
    <s v="Estratégico"/>
    <s v="Ivonne Andrea Torres Cruz_x000a_Asesora de Control Interno"/>
    <s v="Marcela Urrea Jaramillo"/>
    <s v="Subdirector Administrativo"/>
    <d v="2020-05-04T00:00:00"/>
    <d v="2020-05-27T00:00:00"/>
    <m/>
    <m/>
    <m/>
    <m/>
    <m/>
    <m/>
    <m/>
    <m/>
    <m/>
    <m/>
    <m/>
    <m/>
    <s v="Informe"/>
    <n v="0.01"/>
    <m/>
    <m/>
    <m/>
    <m/>
    <n v="0"/>
    <n v="0.01"/>
  </r>
  <r>
    <x v="5"/>
    <s v="Seguimiento al Plan Estratégico de Talento Humano. Decreto 612 de 2018"/>
    <s v="Gestión del Talento Humano"/>
    <s v="Estratégico"/>
    <s v="Ivonne Andrea Torres Cruz_x000a_Asesora de Control Interno"/>
    <s v="Marcela Urrea Jaramillo"/>
    <s v="Subdirector Administrativo"/>
    <d v="2020-06-01T00:00:00"/>
    <d v="2020-06-25T00:00:00"/>
    <m/>
    <m/>
    <m/>
    <m/>
    <m/>
    <m/>
    <m/>
    <m/>
    <m/>
    <m/>
    <m/>
    <m/>
    <s v="Informe"/>
    <n v="0.01"/>
    <m/>
    <m/>
    <m/>
    <m/>
    <n v="0"/>
    <n v="0.01"/>
  </r>
  <r>
    <x v="5"/>
    <s v="Seguimiento al Plan Institucional de Capacitación - PIC. Decreto 612 de 2018"/>
    <s v="Gestión del Talento Humano"/>
    <s v="Estratégico"/>
    <s v="Ivonne Andrea Torres Cruz_x000a_Asesora de Control Interno"/>
    <s v="Marcela Urrea Jaramillo"/>
    <s v="Subdirector Administrativo"/>
    <d v="2020-07-01T00:00:00"/>
    <d v="2020-07-29T00:00:00"/>
    <m/>
    <m/>
    <m/>
    <m/>
    <m/>
    <m/>
    <m/>
    <m/>
    <m/>
    <m/>
    <m/>
    <m/>
    <s v="Informe"/>
    <n v="0.01"/>
    <m/>
    <m/>
    <m/>
    <m/>
    <n v="0"/>
    <n v="0.01"/>
  </r>
  <r>
    <x v="5"/>
    <s v="Seguimiento al Plan de Incentivos Institucionales. Decreto 612 de 2018"/>
    <s v="Gestión del Talento Humano"/>
    <s v="Estratégico"/>
    <s v="Ivonne Andrea Torres Cruz_x000a_Asesora de Control Interno"/>
    <s v="Marcela Urrea Jaramillo"/>
    <s v="Subdirector Administrativo"/>
    <d v="2020-08-03T00:00:00"/>
    <d v="2020-08-27T00:00:00"/>
    <m/>
    <m/>
    <m/>
    <m/>
    <m/>
    <m/>
    <m/>
    <m/>
    <m/>
    <m/>
    <m/>
    <m/>
    <s v="Informe"/>
    <n v="0.01"/>
    <m/>
    <m/>
    <m/>
    <m/>
    <n v="0"/>
    <n v="0.01"/>
  </r>
  <r>
    <x v="6"/>
    <s v="Atención a la contraloría - auditoría de regularidad"/>
    <s v="Evaluación de la Gestión"/>
    <s v="Seguimiento y Evaluación"/>
    <s v="Ivonne Andrea Torres Cruz_x000a_Asesora de Control Interno"/>
    <s v="Graciela Zabala Rico"/>
    <s v="Asesor de Control Interno"/>
    <d v="2020-01-02T00:00:00"/>
    <d v="2020-04-28T00:00:00"/>
    <m/>
    <m/>
    <m/>
    <m/>
    <m/>
    <m/>
    <m/>
    <m/>
    <m/>
    <m/>
    <m/>
    <m/>
    <s v="Correos electrónicos, actas de reunión, memorandos"/>
    <n v="0.01"/>
    <m/>
    <s v="Las evidencias de las solicitudes y sus respuestas se encuentra en la ruta \\10.216.160.201\control interno\2020\19.03 INF. AUDITORIAS C. I\19.03 EXTERNAS\01. PAD (2020) CÓDIGO 56_x000a_Oficios de solicitud con sus respuestas :_x000a_01. 2019ER19386:_x000a_RTA 1  - 2020EE239_x000a_RTA  2 - 2020EE320 _x000a_RTA 3 - 2020EE442 _x000a_RTA 4 - 2020EE446_x000a_RTA 5 - 2020EE447_x000a__x000a_02. 2020EE359_x000a_RTA - 2020ER372_x000a__x000a_03. 2020ER679:_x000a_RTA 1 - 2020EE845_x000a_RTA 2 -  2020EE897_x000a_RTA 3 - 2020EE900_x000a__x000a_04. 2020ER832_x000a_RTA - 2020EE1011_x000a__x000a_05. 2020ER952_x000a_RTA - 2020EE1367_x000a__x000a_El 19Mar2020 se realizó el acompañamiento a visita administrativa al contrato de vigilancia y seguridad 538 de 2019, solicitada a través del radicado CVP 2020ER3359, Contraloría 2-2020-05584 de fecha los dos del 17Mar2020._x000a_Sehan atendido solicitudes a través de correo institucional por el Doctor Ángel Niño."/>
    <s v="Actividad que se encuentra en ejecución, donde se ha venido dando respuesta oportunamente a cada solicitud."/>
    <s v="Reparto de solicitud"/>
    <n v="5.0000000000000001E-3"/>
    <n v="5.0000000000000001E-3"/>
  </r>
  <r>
    <x v="6"/>
    <s v="Informe cuenta mensual SIVICOF"/>
    <s v="Evaluación de la Gestión"/>
    <s v="Seguimiento y Evaluación"/>
    <s v="Ivonne Andrea Torres Cruz_x000a_Asesora de Control Interno"/>
    <s v="Graciela Zabala Rico"/>
    <s v="Asesor de Control Interno"/>
    <d v="2020-01-02T00:00:00"/>
    <d v="2020-01-13T00:00:00"/>
    <m/>
    <m/>
    <m/>
    <m/>
    <m/>
    <m/>
    <m/>
    <m/>
    <m/>
    <m/>
    <m/>
    <m/>
    <s v="Certificado de recepción de información de SIVICOF"/>
    <n v="2E-3"/>
    <d v="2020-01-13T00:00:00"/>
    <s v="Archivo que contiene el certificado de rendición de la cuenta mensual de diciembre de 2019_x000a_\\10.216.160.201\control interno\2019\19.01 INF.  A  ENTID. DE CONTROL Y VIG\SIVICOF\CUENTA MENSUAL\DICIEMBRE_2019"/>
    <s v="Se solicitó la información por correo electrónico, los responsables entregaron la información certificada."/>
    <s v="Entrega a ente de control y copia en Control Interno"/>
    <n v="2E-3"/>
    <n v="0"/>
  </r>
  <r>
    <x v="6"/>
    <s v="Informe cuenta anual SIVICOF. Cargue del informe de control interno contable - CBN - 1019"/>
    <s v="Evaluación de la Gestión"/>
    <s v="Seguimiento y Evaluación"/>
    <s v="Ivonne Andrea Torres Cruz_x000a_Asesora de Control Interno"/>
    <s v="Graciela Zabala Rico"/>
    <s v="Asesor de Control Interno"/>
    <d v="2020-02-03T00:00:00"/>
    <d v="2020-02-28T00:00:00"/>
    <m/>
    <m/>
    <m/>
    <m/>
    <m/>
    <m/>
    <m/>
    <m/>
    <m/>
    <m/>
    <m/>
    <m/>
    <s v="Certificado de recepción de información de SIVICOF"/>
    <n v="5.0000000000000001E-3"/>
    <d v="2020-02-21T00:00:00"/>
    <s v="La información se encuentra en la ruta:_x000a_\\10.216.160.201\control interno\2019\19.01 INF.  A  ENTID. DE CONTROL Y VIG\SIVICOF\CUENTA ANUAL_x000a__x000a_1. Memo sol 2019IE176 del 14Ene2019._x000a_2. Evidencias de solicitudes, respuestas e informes finales presentados en la ruta: \\10.216.160.201\control interno\2019\2. 036 INFORMES\19.01 INF.  A  ENTIDADES DE CONTROL Y VIG\SIVICOF\CUENTA ANUAL._x000a_3. Certificado de Recepción de Información._x000a_4. Certificado de reporte Cuenta Anual 2019"/>
    <s v="Se cuenta con certificado de reporte Cuenta Anual 2019, del dia 21Feb2020"/>
    <s v="Entrega a ente de control y copia en Control Interno"/>
    <n v="5.0000000000000001E-3"/>
    <n v="0"/>
  </r>
  <r>
    <x v="6"/>
    <s v="Informe cuenta anual SIVICOF"/>
    <s v="Evaluación de la Gestión"/>
    <s v="Seguimiento y Evaluación"/>
    <s v="Ivonne Andrea Torres Cruz_x000a_Asesora de Control Interno"/>
    <s v="Graciela Zabala Rico"/>
    <s v="Asesor de Control Interno"/>
    <d v="2020-02-03T00:00:00"/>
    <d v="2020-02-17T00:00:00"/>
    <m/>
    <m/>
    <m/>
    <m/>
    <m/>
    <m/>
    <m/>
    <m/>
    <m/>
    <m/>
    <m/>
    <m/>
    <s v="Certificado de recepción de información de SIVICOF"/>
    <n v="5.0000000000000001E-3"/>
    <d v="2020-02-20T00:00:00"/>
    <s v="La información se encuentra en la ruta: \\10.216.160.201\control interno\2020\19.01 INF.  A  ENTID. DE CONTROL Y VIG\SIVICOF\CUENTA ANUAL"/>
    <s v="Se validó información en la herramienta Strom-User, se solicita firma digital y se carga información."/>
    <s v="Entrega a ente de control y copia en Control Interno"/>
    <n v="5.0000000000000001E-3"/>
    <n v="0"/>
  </r>
  <r>
    <x v="6"/>
    <s v="Informe cuenta mensual SIVICOF"/>
    <s v="Evaluación de la Gestión"/>
    <s v="Seguimiento y Evaluación"/>
    <s v="Ivonne Andrea Torres Cruz_x000a_Asesora de Control Interno"/>
    <s v="Graciela Zabala Rico"/>
    <s v="Asesor de Control Interno"/>
    <d v="2020-02-03T00:00:00"/>
    <d v="2020-02-11T00:00:00"/>
    <m/>
    <m/>
    <m/>
    <m/>
    <m/>
    <m/>
    <m/>
    <m/>
    <m/>
    <m/>
    <m/>
    <m/>
    <s v="Certificado de recepción de información de SIVICOF"/>
    <n v="2E-3"/>
    <d v="2020-02-20T00:00:00"/>
    <s v="La información se encuentra en la ruta: \\10.216.160.201\control interno\2020\19.01 INF.  A  ENTID. DE CONTROL Y VIG\SIVICOF\CUENTA MENSUAL\ENERO_2020_x000a_"/>
    <s v="Se valido información en la herramienta Strom-User, se solicita firma digital y se carga información."/>
    <s v="Entrega a ente de control y copia en Control Interno"/>
    <n v="2E-3"/>
    <n v="0"/>
  </r>
  <r>
    <x v="6"/>
    <s v="Informe cuenta mensual SIVICOF"/>
    <s v="Evaluación de la Gestión"/>
    <s v="Seguimiento y Evaluación"/>
    <s v="Ivonne Andrea Torres Cruz_x000a_Asesora de Control Interno"/>
    <s v="Graciela Zabala Rico"/>
    <s v="Asesor de Control Interno"/>
    <d v="2020-03-02T00:00:00"/>
    <d v="2020-03-10T00:00:00"/>
    <m/>
    <m/>
    <m/>
    <m/>
    <m/>
    <m/>
    <m/>
    <m/>
    <m/>
    <m/>
    <m/>
    <m/>
    <s v="Certificado de recepción de información de SIVICOF"/>
    <n v="2E-3"/>
    <d v="2020-03-10T00:00:00"/>
    <s v="Se valido información en el Storm User, se solicito firma al Director General y se cargaron los documenos correspondientes a Deuda Pública, Financiera y Contratación al Sistema de Vigilancia y Control Fiscal SIVICOF"/>
    <s v="Se obtuvo certificado de reporte de la información, se solicito publicación del mismo a la página web de la entidad."/>
    <s v="Entrega a ente de control y copia en Control Interno"/>
    <n v="2E-3"/>
    <n v="0"/>
  </r>
  <r>
    <x v="6"/>
    <s v="Recibir, analizar y dar trámite a las solicitudes de modificación de las acciones del plan de mejoramiento de la contraloría"/>
    <s v="Evaluación de la Gestión"/>
    <s v="Seguimiento y Evaluación"/>
    <s v="Ivonne Andrea Torres Cruz_x000a_Asesora de Control Interno"/>
    <s v="Graciela Zabala Rico"/>
    <s v="Asesor de Control Interno"/>
    <d v="2020-03-24T00:00:00"/>
    <d v="2020-05-29T00:00:00"/>
    <m/>
    <m/>
    <m/>
    <m/>
    <m/>
    <m/>
    <m/>
    <m/>
    <m/>
    <m/>
    <m/>
    <m/>
    <s v="Certificado de recepción de información de SIVICOF"/>
    <n v="3.0000000000000001E-3"/>
    <m/>
    <m/>
    <m/>
    <m/>
    <n v="0"/>
    <n v="3.0000000000000001E-3"/>
  </r>
  <r>
    <x v="6"/>
    <s v="Informe cuenta mensual SIVICOF"/>
    <s v="Evaluación de la Gestión"/>
    <s v="Seguimiento y Evaluación"/>
    <s v="Ivonne Andrea Torres Cruz_x000a_Asesora de Control Interno"/>
    <s v="Graciela Zabala Rico"/>
    <s v="Asesor de Control Interno"/>
    <d v="2020-04-01T00:00:00"/>
    <d v="2020-04-13T00:00:00"/>
    <m/>
    <m/>
    <m/>
    <m/>
    <m/>
    <m/>
    <m/>
    <m/>
    <m/>
    <m/>
    <m/>
    <m/>
    <s v="Certificado de recepción de información de SIVICOF"/>
    <n v="2E-3"/>
    <m/>
    <m/>
    <m/>
    <m/>
    <n v="0"/>
    <n v="2E-3"/>
  </r>
  <r>
    <x v="6"/>
    <s v="Atender, dar trámite y cargar las acciones incumplidas del Plan de Mejoramiento de la Contraloría"/>
    <s v="Evaluación de la Gestión"/>
    <s v="Seguimiento y Evaluación"/>
    <s v="Ivonne Andrea Torres Cruz_x000a_Asesora de Control Interno"/>
    <s v="Graciela Zabala Rico"/>
    <s v="Asesor de Control Interno"/>
    <d v="2020-04-05T00:00:00"/>
    <d v="2020-05-27T00:00:00"/>
    <m/>
    <m/>
    <m/>
    <m/>
    <m/>
    <m/>
    <m/>
    <m/>
    <m/>
    <m/>
    <m/>
    <m/>
    <s v="Certificado de recepción de información de SIVICOF"/>
    <n v="3.0000000000000001E-3"/>
    <m/>
    <m/>
    <m/>
    <m/>
    <n v="0"/>
    <n v="3.0000000000000001E-3"/>
  </r>
  <r>
    <x v="6"/>
    <s v="Atención a la contraloría - auditoría de desempeño 1: Cartera hipotecaria"/>
    <s v="Evaluación de la Gestión"/>
    <s v="Seguimiento y Evaluación"/>
    <s v="Ivonne Andrea Torres Cruz_x000a_Asesora de Control Interno"/>
    <s v="Graciela Zabala Rico"/>
    <s v="Asesor de Control Interno"/>
    <d v="2020-04-29T00:00:00"/>
    <d v="2020-07-07T00:00:00"/>
    <m/>
    <m/>
    <m/>
    <m/>
    <m/>
    <m/>
    <m/>
    <m/>
    <m/>
    <m/>
    <m/>
    <m/>
    <s v="Correos electrónicos, actas de reunión, memorandos"/>
    <n v="0.01"/>
    <m/>
    <m/>
    <m/>
    <m/>
    <n v="0"/>
    <n v="0.01"/>
  </r>
  <r>
    <x v="6"/>
    <s v="Informe cuenta mensual SIVICOF"/>
    <s v="Evaluación de la Gestión"/>
    <s v="Seguimiento y Evaluación"/>
    <s v="Ivonne Andrea Torres Cruz_x000a_Asesora de Control Interno"/>
    <s v="Graciela Zabala Rico"/>
    <s v="Asesor de Control Interno"/>
    <d v="2020-05-04T00:00:00"/>
    <d v="2020-05-12T00:00:00"/>
    <m/>
    <m/>
    <m/>
    <m/>
    <m/>
    <m/>
    <m/>
    <m/>
    <m/>
    <m/>
    <m/>
    <m/>
    <s v="Certificado de recepción de información de SIVICOF"/>
    <n v="2E-3"/>
    <m/>
    <m/>
    <m/>
    <m/>
    <n v="0"/>
    <n v="2E-3"/>
  </r>
  <r>
    <x v="6"/>
    <s v="Informe cuenta mensual SIVICOF"/>
    <s v="Evaluación de la Gestión"/>
    <s v="Seguimiento y Evaluación"/>
    <s v="Ivonne Andrea Torres Cruz_x000a_Asesora de Control Interno"/>
    <s v="Graciela Zabala Rico"/>
    <s v="Asesor de Control Interno"/>
    <d v="2020-06-01T00:00:00"/>
    <d v="2020-06-09T00:00:00"/>
    <m/>
    <m/>
    <m/>
    <m/>
    <m/>
    <m/>
    <m/>
    <m/>
    <m/>
    <m/>
    <m/>
    <m/>
    <s v="Certificado de recepción de información de SIVICOF"/>
    <n v="2E-3"/>
    <m/>
    <m/>
    <m/>
    <m/>
    <n v="0"/>
    <n v="2E-3"/>
  </r>
  <r>
    <x v="6"/>
    <s v="Informe cuenta mensual SIVICOF"/>
    <s v="Evaluación de la Gestión"/>
    <s v="Seguimiento y Evaluación"/>
    <s v="Ivonne Andrea Torres Cruz_x000a_Asesora de Control Interno"/>
    <s v="Graciela Zabala Rico"/>
    <s v="Asesor de Control Interno"/>
    <d v="2020-07-01T00:00:00"/>
    <d v="2020-07-09T00:00:00"/>
    <m/>
    <m/>
    <m/>
    <m/>
    <m/>
    <m/>
    <m/>
    <m/>
    <m/>
    <m/>
    <m/>
    <m/>
    <s v="Certificado de recepción de información de SIVICOF"/>
    <n v="2E-3"/>
    <m/>
    <m/>
    <m/>
    <m/>
    <n v="0"/>
    <n v="2E-3"/>
  </r>
  <r>
    <x v="6"/>
    <s v="Atención a la contraloría - auditoría de desempeño 2: Convenio 103-2013 FDL San Cristóbal Sur"/>
    <s v="Evaluación de la Gestión"/>
    <s v="Seguimiento y Evaluación"/>
    <s v="Ivonne Andrea Torres Cruz_x000a_Asesora de Control Interno"/>
    <s v="Graciela Zabala Rico"/>
    <s v="Asesor de Control Interno"/>
    <d v="2020-07-08T00:00:00"/>
    <d v="2020-09-14T00:00:00"/>
    <m/>
    <m/>
    <m/>
    <m/>
    <m/>
    <m/>
    <m/>
    <m/>
    <m/>
    <m/>
    <m/>
    <m/>
    <s v="Correos electrónicos, actas de reunión, memorandos"/>
    <n v="0.01"/>
    <m/>
    <m/>
    <m/>
    <m/>
    <n v="0"/>
    <n v="0.01"/>
  </r>
  <r>
    <x v="6"/>
    <s v="Informe cuenta mensual SIVICOF"/>
    <s v="Evaluación de la Gestión"/>
    <s v="Seguimiento y Evaluación"/>
    <s v="Ivonne Andrea Torres Cruz_x000a_Asesora de Control Interno"/>
    <s v="Graciela Zabala Rico"/>
    <s v="Asesor de Control Interno"/>
    <d v="2020-08-03T00:00:00"/>
    <d v="2020-08-12T00:00:00"/>
    <m/>
    <m/>
    <m/>
    <m/>
    <m/>
    <m/>
    <m/>
    <m/>
    <m/>
    <m/>
    <m/>
    <m/>
    <s v="Certificado de recepción de información de SIVICOF"/>
    <n v="2E-3"/>
    <m/>
    <m/>
    <m/>
    <m/>
    <n v="0"/>
    <n v="2E-3"/>
  </r>
  <r>
    <x v="6"/>
    <s v="Informe cuenta mensual SIVICOF"/>
    <s v="Evaluación de la Gestión"/>
    <s v="Seguimiento y Evaluación"/>
    <s v="Ivonne Andrea Torres Cruz_x000a_Asesora de Control Interno"/>
    <s v="Graciela Zabala Rico"/>
    <s v="Asesor de Control Interno"/>
    <d v="2020-09-01T00:00:00"/>
    <d v="2020-09-09T00:00:00"/>
    <m/>
    <m/>
    <m/>
    <m/>
    <m/>
    <m/>
    <m/>
    <m/>
    <m/>
    <m/>
    <m/>
    <m/>
    <s v="Certificado de recepción de información de SIVICOF"/>
    <n v="2E-3"/>
    <m/>
    <m/>
    <m/>
    <m/>
    <n v="0"/>
    <n v="2E-3"/>
  </r>
  <r>
    <x v="6"/>
    <s v="Atención a la contraloría - auditoría de desempeño 3: Conv. 044-2014 FDL Usme"/>
    <s v="Evaluación de la Gestión"/>
    <s v="Seguimiento y Evaluación"/>
    <s v="Ivonne Andrea Torres Cruz_x000a_Asesora de Control Interno"/>
    <s v="Graciela Zabala Rico"/>
    <s v="Asesor de Control Interno"/>
    <d v="2020-09-15T00:00:00"/>
    <d v="2020-11-19T00:00:00"/>
    <m/>
    <m/>
    <m/>
    <m/>
    <m/>
    <m/>
    <m/>
    <m/>
    <m/>
    <m/>
    <m/>
    <m/>
    <s v="Correos electrónicos, actas de reunión, memorandos"/>
    <n v="0.01"/>
    <m/>
    <m/>
    <m/>
    <m/>
    <n v="0"/>
    <n v="0.01"/>
  </r>
  <r>
    <x v="6"/>
    <s v="Informe cuenta mensual SIVICOF"/>
    <s v="Evaluación de la Gestión"/>
    <s v="Seguimiento y Evaluación"/>
    <s v="Ivonne Andrea Torres Cruz_x000a_Asesora de Control Interno"/>
    <s v="Graciela Zabala Rico"/>
    <s v="Asesor de Control Interno"/>
    <d v="2020-10-01T00:00:00"/>
    <d v="2020-10-09T00:00:00"/>
    <m/>
    <m/>
    <m/>
    <m/>
    <m/>
    <m/>
    <m/>
    <m/>
    <m/>
    <m/>
    <m/>
    <m/>
    <s v="Certificado de recepción de información de SIVICOF"/>
    <n v="2E-3"/>
    <m/>
    <m/>
    <m/>
    <m/>
    <n v="0"/>
    <n v="2E-3"/>
  </r>
  <r>
    <x v="6"/>
    <s v="Informe cuenta mensual SIVICOF"/>
    <s v="Evaluación de la Gestión"/>
    <s v="Seguimiento y Evaluación"/>
    <s v="Ivonne Andrea Torres Cruz_x000a_Asesora de Control Interno"/>
    <s v="Graciela Zabala Rico"/>
    <s v="Asesor de Control Interno"/>
    <d v="2020-11-03T00:00:00"/>
    <d v="2020-11-11T00:00:00"/>
    <m/>
    <m/>
    <m/>
    <m/>
    <m/>
    <m/>
    <m/>
    <m/>
    <m/>
    <m/>
    <m/>
    <m/>
    <s v="Certificado de recepción de información de SIVICOF"/>
    <n v="2E-3"/>
    <m/>
    <m/>
    <m/>
    <m/>
    <n v="0"/>
    <n v="2E-3"/>
  </r>
  <r>
    <x v="6"/>
    <s v="Atención a la contraloría - auditoría de desempeño 4: Arborizadora Baja, MZ 54-55_x000a_"/>
    <s v="Evaluación de la Gestión"/>
    <s v="Seguimiento y Evaluación"/>
    <s v="Ivonne Andrea Torres Cruz_x000a_Asesora de Control Interno"/>
    <s v="Graciela Zabala Rico"/>
    <s v="Asesor de Control Interno"/>
    <d v="2020-11-20T00:00:00"/>
    <d v="2020-12-11T00:00:00"/>
    <m/>
    <m/>
    <m/>
    <m/>
    <m/>
    <m/>
    <m/>
    <m/>
    <m/>
    <m/>
    <m/>
    <m/>
    <s v="Correos electrónicos, actas de reunión, memorandos"/>
    <n v="0.01"/>
    <m/>
    <m/>
    <m/>
    <m/>
    <n v="0"/>
    <n v="0.01"/>
  </r>
  <r>
    <x v="6"/>
    <s v="Informe cuenta mensual SIVICOF"/>
    <s v="Evaluación de la Gestión"/>
    <s v="Seguimiento y Evaluación"/>
    <s v="Ivonne Andrea Torres Cruz_x000a_Asesora de Control Interno"/>
    <s v="Graciela Zabala Rico"/>
    <s v="Asesor de Control Interno"/>
    <d v="2020-12-01T00:00:00"/>
    <d v="2020-12-10T00:00:00"/>
    <m/>
    <m/>
    <m/>
    <m/>
    <m/>
    <m/>
    <m/>
    <m/>
    <m/>
    <m/>
    <m/>
    <m/>
    <s v="Certificado de recepción de información de SIVICOF"/>
    <n v="2E-3"/>
    <m/>
    <m/>
    <m/>
    <m/>
    <n v="0"/>
    <n v="2E-3"/>
  </r>
  <r>
    <x v="7"/>
    <s v="Asesoría en la formulación de planes de mejoramiento internos y en la modificación de las acciones ya propuestas"/>
    <s v="Evaluación de la Gestión"/>
    <s v="Seguimiento y Evaluación"/>
    <s v="Ivonne Andrea Torres Cruz_x000a_Asesora de Control Interno"/>
    <s v="Ángelo Díaz Rodríguez"/>
    <s v="Asesor de Control Interno"/>
    <d v="2020-01-02T00:00:00"/>
    <d v="2020-12-31T00:00:00"/>
    <m/>
    <m/>
    <m/>
    <m/>
    <m/>
    <m/>
    <m/>
    <m/>
    <m/>
    <m/>
    <m/>
    <m/>
    <s v="Planes de mejoramiento formulados o actualizados en matriz "/>
    <n v="0.01"/>
    <m/>
    <s v="Las evidencias de esta actividad se encuentra en la ruta: \\10.216.160.201\control interno\2020\28.05 PM\INTERNO\05. REAS_x000a__x000a_Reg. Reunion Acomp. REAS_1_x000a_Reg. Reunión Revision de planes de mejoramiento PQRS REAS"/>
    <s v="Se realizan dos (2) asesorías en la formulación de planes de mejoramiento internos de REAS el dia 04/02/2020 y 06/02/2020."/>
    <s v="Trabajo de campo - Recolección de Información"/>
    <n v="4.8999999999999998E-3"/>
    <n v="5.1000000000000004E-3"/>
  </r>
  <r>
    <x v="7"/>
    <s v="Seguimiento al Plan de Mejoramiento Interno "/>
    <s v="Todos los Procesos"/>
    <s v="Todos los Procesos"/>
    <s v="Ivonne Andrea Torres Cruz_x000a_Asesora de Control Interno"/>
    <s v="Ángelo Díaz Rodríguez"/>
    <s v="Líderes de Cada Proceso"/>
    <d v="2020-01-20T00:00:00"/>
    <d v="2020-01-31T00:00:00"/>
    <m/>
    <m/>
    <m/>
    <m/>
    <m/>
    <m/>
    <m/>
    <m/>
    <m/>
    <m/>
    <m/>
    <m/>
    <s v="Matriz de seguimiento"/>
    <n v="1.9E-2"/>
    <d v="2020-02-24T00:00:00"/>
    <s v="La información se encuentra en la ruta:\\10.216.160.201\control interno\2020\28.05 PM\INTERNO\III_Seg_2019_x000a__x000a_Memorandos 2020IE128 - a Dirección Administrativa, 2020IE127 a TIC y OAP y 2020IE125 _x000a__x000a_Informe III_Seg_PM_por_Procesos - Corte 31Dic2019 V3.0"/>
    <s v="Se realizó seguimiento a plan de mejoramiento interno por procesos, igualmente se proyectaron los memorandos 2020IE128 - a Dirección Administrativa, 2020IE127 a TIC y OAP y 2020IE125 a los otros procesos solicitando el tercer seguimiento a planes de mejoramiento y junto con el Instructivo seguimiento plan de mejoramiento 208-CI-Ft-05, los cuales fueron enviados por correo electrónico el día 08/01/2020_x000a__x000a_Se recibieron los soportes de los procesos, los cuales fueron revisados con corte al 31/12/2019 y se realizó la revisión de las evidencias para el seguiiento en la matriz del plan._x000a__x000a_Se generó informe del tercer seguimiento Plan de Mejoramiento por Procesos con corte al 31dic2020, el cual se revisado y aprobado por parte de la Ing. Ivonne. y se encuentra publicado en página web."/>
    <s v="Informe - Publicación (web,intranet y/o carpeta de calidad)"/>
    <n v="1.8999999999999996E-2"/>
    <n v="0"/>
  </r>
  <r>
    <x v="7"/>
    <s v="Seguimiento al Plan de Mejoramiento Interno "/>
    <s v="Todos los Procesos"/>
    <s v="Todos los Procesos"/>
    <s v="Ivonne Andrea Torres Cruz_x000a_Asesora de Control Interno"/>
    <s v="Ángelo Díaz Rodríguez"/>
    <s v="Líderes de Cada Proceso"/>
    <d v="2020-06-01T00:00:00"/>
    <d v="2020-06-24T00:00:00"/>
    <m/>
    <m/>
    <m/>
    <m/>
    <m/>
    <m/>
    <m/>
    <m/>
    <m/>
    <m/>
    <m/>
    <m/>
    <s v="Matriz de seguimiento"/>
    <n v="1.7999999999999999E-2"/>
    <m/>
    <m/>
    <m/>
    <m/>
    <n v="0"/>
    <n v="1.7999999999999999E-2"/>
  </r>
  <r>
    <x v="7"/>
    <s v="Seguimiento al Plan de Mejoramiento Interno "/>
    <s v="Todos los Procesos"/>
    <s v="Todos los Procesos"/>
    <s v="Ivonne Andrea Torres Cruz_x000a_Asesora de Control Interno"/>
    <s v="Ángelo Díaz Rodríguez"/>
    <s v="Líderes de Cada Proceso"/>
    <d v="2020-11-03T00:00:00"/>
    <d v="2020-11-26T00:00:00"/>
    <m/>
    <m/>
    <m/>
    <m/>
    <m/>
    <m/>
    <m/>
    <m/>
    <m/>
    <m/>
    <m/>
    <m/>
    <s v="Matriz de seguimiento"/>
    <n v="1.9E-2"/>
    <m/>
    <m/>
    <m/>
    <m/>
    <n v="0"/>
    <n v="1.9E-2"/>
  </r>
  <r>
    <x v="7"/>
    <s v="Seguimiento a Plan de Mejoramiento Externo"/>
    <s v="Todos los Procesos"/>
    <s v="Todos los Procesos"/>
    <s v="Ivonne Andrea Torres Cruz_x000a_Asesora de Control Interno"/>
    <s v="Graciela Zabala Rico"/>
    <s v="Líderes de Cada Proceso"/>
    <d v="2020-01-17T00:00:00"/>
    <d v="2020-01-29T00:00:00"/>
    <m/>
    <m/>
    <m/>
    <m/>
    <m/>
    <m/>
    <m/>
    <m/>
    <m/>
    <m/>
    <m/>
    <m/>
    <s v="Matriz de seguimiento"/>
    <n v="1.9E-2"/>
    <d v="2020-02-19T00:00:00"/>
    <s v="La información se encuentra en la ruta: \\10.216.160.201\control interno\2020\28.05 PM\EXTERNO\IV SEG 2019"/>
    <s v="Se solicitó información mediante memorando 2019IE23098 del 18Dic2019 a la Dirección de Gestión Corporativa y CID, Dirección de Mejoramiento de Barrios, Dirección de Mejoramiento de Vivienda, Dirección de Reasentamientos y Dirección de Urbanizaciones y Titulación, Dirección Jurídica, Oficina Asesora de Planeación, Subdirección Administrativa y Subdirección Financiera para que se realizara el cargue de las evidencias en la carpeta en la ruta: \\serv-cv11\Plan de mejoramiento en la entidad._x000a_Los registros de reunión fueron enviados a los correos institucionales a cada uno de los Directivos y sus (enlaces) en formato Pdf._x000a__x000a_Se entregó cronograma y se hicieron registros de reunión. Se revisaron las evidencias y se calificaron las acciones en la matriz del plan de mejoramiento._x000a__x000a_Se eleboró informe y se radico a la Dirección General bajo radicado 2020IE2705 DEL 19/02/2020. El mismo junto con la matriz de seguimeinto fue solicitado la publicación en la página web a través de correo electrónico el día 19/02/20."/>
    <s v="Informe - Publicación (web,intranet y/o carpeta de calidad)"/>
    <n v="1.8999999999999996E-2"/>
    <n v="0"/>
  </r>
  <r>
    <x v="7"/>
    <s v="Seguimiento a Plan de Mejoramiento Externo"/>
    <s v="Todos los Procesos"/>
    <s v="Todos los Procesos"/>
    <s v="Ivonne Andrea Torres Cruz_x000a_Asesora de Control Interno"/>
    <s v="Graciela Zabala Rico"/>
    <s v="Líderes de Cada Proceso"/>
    <d v="2020-05-04T00:00:00"/>
    <d v="2020-05-26T00:00:00"/>
    <m/>
    <m/>
    <m/>
    <m/>
    <m/>
    <m/>
    <m/>
    <m/>
    <m/>
    <m/>
    <m/>
    <m/>
    <s v="Matriz de seguimiento"/>
    <n v="1.9E-2"/>
    <m/>
    <m/>
    <m/>
    <m/>
    <n v="0"/>
    <n v="1.9E-2"/>
  </r>
  <r>
    <x v="7"/>
    <s v="Seguimiento a Plan de Mejoramiento Externo"/>
    <s v="Todos los Procesos"/>
    <s v="Todos los Procesos"/>
    <s v="Ivonne Andrea Torres Cruz_x000a_Asesora de Control Interno"/>
    <s v="Graciela Zabala Rico"/>
    <s v="Líderes de Cada Proceso"/>
    <d v="2020-09-01T00:00:00"/>
    <d v="2020-09-23T00:00:00"/>
    <m/>
    <m/>
    <m/>
    <m/>
    <m/>
    <m/>
    <m/>
    <m/>
    <m/>
    <m/>
    <m/>
    <m/>
    <s v="Matriz de seguimiento"/>
    <n v="1.9E-2"/>
    <m/>
    <m/>
    <m/>
    <m/>
    <n v="0"/>
    <n v="1.9E-2"/>
  </r>
  <r>
    <x v="7"/>
    <s v="Seguimiento a Plan de Mejoramiento Externo"/>
    <s v="Todos los Procesos"/>
    <s v="Todos los Procesos"/>
    <s v="Ivonne Andrea Torres Cruz_x000a_Asesora de Control Interno"/>
    <s v="Graciela Zabala Rico"/>
    <s v="Líderes de Cada Proceso"/>
    <d v="2020-11-03T00:00:00"/>
    <d v="2020-11-26T00:00:00"/>
    <m/>
    <m/>
    <m/>
    <m/>
    <m/>
    <m/>
    <m/>
    <m/>
    <m/>
    <m/>
    <m/>
    <m/>
    <s v="Matriz de seguimiento"/>
    <n v="1.7999999999999999E-2"/>
    <m/>
    <m/>
    <m/>
    <m/>
    <n v="0"/>
    <n v="1.7999999999999999E-2"/>
  </r>
  <r>
    <x v="2"/>
    <s v="Seguimiento a los procesos judiciales - SIPROJ"/>
    <s v="Prevención del Daño Antijurídico y Representación Judicial"/>
    <s v="Estratégico"/>
    <s v="Ivonne Andrea Torres Cruz_x000a_Asesora de Control Interno"/>
    <s v="Andrea Sierra Ochoa"/>
    <s v="Director Jurídico "/>
    <d v="2020-02-03T00:00:00"/>
    <d v="2020-04-06T00:00:00"/>
    <m/>
    <m/>
    <m/>
    <m/>
    <m/>
    <m/>
    <m/>
    <m/>
    <m/>
    <m/>
    <m/>
    <m/>
    <s v="Informe"/>
    <n v="6.4000000000000003E-3"/>
    <m/>
    <s v="La información se encuentra en la ruta: \\10.216.160.201\control interno\2020\19.04 INF.  DE GESTIÓN\SIPROJ_x000a__x000a_Memorando de solicitud de información para realizar el seguimiento al Sistema de Información de Procesos Judicialesde Bogotá SIPROJ - Web D.C del dia 18Feb2020 con respuesta 2020IE2727 del dia 19Feb2020"/>
    <s v="Se cuenta con memorando 2020IE2619 del dia 18Feb2020, dirigido a la Subdirección Financiera, donde se realiza solicitud de información para realizar el seguimiento al Sistema de Información de Procesos Judicialesde Bogotá SIPROJ - Web D.C_x000a__x000a_Se recibe respuesta al memorando 2020IE2619 por parte de la Subdirección Financiera mediante memorando 2020IE2727 del dia 19Feb2020_x000a__x000a_Se analizó la información remitida por Financiera y la extraida del Sistema de Información de Procesos Judicialesde Bogotá SIPROJ - Web D.C_x000a__x000a_Una vez se tiene toda la informacion necesaria para la construcción del informe de Siproj, actualmente se esta proyectando el mismo, a fin de remitirle a la Asesora de control Interrno para su conocimiento y observaciones."/>
    <s v="Elaboración de solicitud"/>
    <n v="6.0800000000000003E-3"/>
    <n v="3.1999999999999997E-4"/>
  </r>
  <r>
    <x v="7"/>
    <s v="Seguimiento al Plan de Mejoramiento Interno "/>
    <s v="Todos los Procesos"/>
    <s v="Todos los Procesos"/>
    <s v="Ivonne Andrea Torres Cruz_x000a_Asesora de Control Interno"/>
    <s v="Andrés Farias Pinzón"/>
    <s v="Líderes de Cada Proceso"/>
    <d v="2020-04-01T00:00:00"/>
    <d v="2020-04-30T00:00:00"/>
    <m/>
    <m/>
    <m/>
    <m/>
    <m/>
    <m/>
    <m/>
    <m/>
    <m/>
    <m/>
    <m/>
    <m/>
    <s v="Matriz de seguimiento"/>
    <n v="1.9E-2"/>
    <m/>
    <m/>
    <m/>
    <m/>
    <n v="0"/>
    <n v="1.9E-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3" minRefreshableVersion="3" useAutoFormatting="1" itemPrintTitles="1" createdVersion="6" indent="0" outline="1" outlineData="1" multipleFieldFilters="0">
  <location ref="A3:C13" firstHeaderRow="1" firstDataRow="2" firstDataCol="1"/>
  <pivotFields count="29">
    <pivotField axis="axisRow" showAll="0">
      <items count="9">
        <item x="2"/>
        <item x="0"/>
        <item x="3"/>
        <item x="4"/>
        <item x="1"/>
        <item x="5"/>
        <item x="6"/>
        <item x="7"/>
        <item t="default"/>
      </items>
    </pivotField>
    <pivotField showAll="0"/>
    <pivotField showAll="0"/>
    <pivotField showAll="0"/>
    <pivotField showAll="0"/>
    <pivotField showAll="0"/>
    <pivotField showAll="0"/>
    <pivotField numFmtId="14"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10" showAll="0"/>
    <pivotField showAll="0"/>
    <pivotField showAll="0"/>
    <pivotField showAll="0"/>
    <pivotField showAll="0"/>
    <pivotField dataField="1" numFmtId="10" showAll="0"/>
    <pivotField numFmtId="10" showAll="0"/>
  </pivotFields>
  <rowFields count="1">
    <field x="0"/>
  </rowFields>
  <rowItems count="9">
    <i>
      <x/>
    </i>
    <i>
      <x v="1"/>
    </i>
    <i>
      <x v="2"/>
    </i>
    <i>
      <x v="3"/>
    </i>
    <i>
      <x v="4"/>
    </i>
    <i>
      <x v="5"/>
    </i>
    <i>
      <x v="6"/>
    </i>
    <i>
      <x v="7"/>
    </i>
    <i t="grand">
      <x/>
    </i>
  </rowItems>
  <colFields count="1">
    <field x="-2"/>
  </colFields>
  <colItems count="2">
    <i>
      <x/>
    </i>
    <i i="1">
      <x v="1"/>
    </i>
  </colItems>
  <dataFields count="2">
    <dataField name="Suma de Ponderación" fld="22" baseField="0" baseItem="0"/>
    <dataField name="Suma de Aporte al Avance del  PAA" fld="27" baseField="0" baseItem="0" numFmtId="167"/>
  </dataFields>
  <formats count="13">
    <format dxfId="404">
      <pivotArea field="0" grandRow="1" outline="0" collapsedLevelsAreSubtotals="1" axis="axisRow" fieldPosition="0">
        <references count="1">
          <reference field="4294967294" count="1" selected="0">
            <x v="1"/>
          </reference>
        </references>
      </pivotArea>
    </format>
    <format dxfId="403">
      <pivotArea field="0" grandRow="1" outline="0" collapsedLevelsAreSubtotals="1" axis="axisRow" fieldPosition="0">
        <references count="1">
          <reference field="4294967294" count="1" selected="0">
            <x v="1"/>
          </reference>
        </references>
      </pivotArea>
    </format>
    <format dxfId="402">
      <pivotArea field="0" grandRow="1" outline="0" collapsedLevelsAreSubtotals="1" axis="axisRow" fieldPosition="0">
        <references count="1">
          <reference field="4294967294" count="1" selected="0">
            <x v="1"/>
          </reference>
        </references>
      </pivotArea>
    </format>
    <format dxfId="401">
      <pivotArea field="0" grandRow="1" outline="0" collapsedLevelsAreSubtotals="1" axis="axisRow" fieldPosition="0">
        <references count="1">
          <reference field="4294967294" count="1" selected="0">
            <x v="1"/>
          </reference>
        </references>
      </pivotArea>
    </format>
    <format dxfId="400">
      <pivotArea field="0" grandRow="1" outline="0" collapsedLevelsAreSubtotals="1" axis="axisRow" fieldPosition="0">
        <references count="1">
          <reference field="4294967294" count="1" selected="0">
            <x v="1"/>
          </reference>
        </references>
      </pivotArea>
    </format>
    <format dxfId="399">
      <pivotArea field="0" grandRow="1" outline="0" collapsedLevelsAreSubtotals="1" axis="axisRow" fieldPosition="0">
        <references count="1">
          <reference field="4294967294" count="1" selected="0">
            <x v="1"/>
          </reference>
        </references>
      </pivotArea>
    </format>
    <format dxfId="398">
      <pivotArea outline="0" collapsedLevelsAreSubtotals="1" fieldPosition="0">
        <references count="1">
          <reference field="4294967294" count="1" selected="0">
            <x v="1"/>
          </reference>
        </references>
      </pivotArea>
    </format>
    <format dxfId="397">
      <pivotArea outline="0" collapsedLevelsAreSubtotals="1" fieldPosition="0">
        <references count="1">
          <reference field="4294967294" count="1" selected="0">
            <x v="1"/>
          </reference>
        </references>
      </pivotArea>
    </format>
    <format dxfId="396">
      <pivotArea outline="0" collapsedLevelsAreSubtotals="1" fieldPosition="0">
        <references count="1">
          <reference field="4294967294" count="1" selected="0">
            <x v="1"/>
          </reference>
        </references>
      </pivotArea>
    </format>
    <format dxfId="395">
      <pivotArea outline="0" collapsedLevelsAreSubtotals="1" fieldPosition="0">
        <references count="1">
          <reference field="4294967294" count="1" selected="0">
            <x v="1"/>
          </reference>
        </references>
      </pivotArea>
    </format>
    <format dxfId="394">
      <pivotArea outline="0" collapsedLevelsAreSubtotals="1" fieldPosition="0">
        <references count="1">
          <reference field="4294967294" count="1" selected="0">
            <x v="1"/>
          </reference>
        </references>
      </pivotArea>
    </format>
    <format dxfId="393">
      <pivotArea outline="0" collapsedLevelsAreSubtotals="1" fieldPosition="0">
        <references count="1">
          <reference field="4294967294" count="1" selected="0">
            <x v="1"/>
          </reference>
        </references>
      </pivotArea>
    </format>
    <format dxfId="392">
      <pivotArea field="0" grandRow="1" outline="0" collapsedLevelsAreSubtotals="1" axis="axisRow" fieldPosition="0">
        <references count="1">
          <reference field="4294967294" count="1" selected="0">
            <x v="1"/>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3:E41"/>
  <sheetViews>
    <sheetView zoomScale="115" zoomScaleNormal="115" workbookViewId="0">
      <selection activeCell="C10" sqref="C10"/>
    </sheetView>
  </sheetViews>
  <sheetFormatPr baseColWidth="10" defaultRowHeight="15" x14ac:dyDescent="0.25"/>
  <cols>
    <col min="1" max="1" width="36.42578125" bestFit="1" customWidth="1"/>
    <col min="2" max="2" width="20.42578125" customWidth="1"/>
    <col min="3" max="3" width="32.5703125" bestFit="1" customWidth="1"/>
    <col min="4" max="4" width="14.28515625" bestFit="1" customWidth="1"/>
    <col min="5" max="5" width="15" bestFit="1" customWidth="1"/>
    <col min="6" max="7" width="12.85546875" customWidth="1"/>
  </cols>
  <sheetData>
    <row r="3" spans="1:3" x14ac:dyDescent="0.25">
      <c r="B3" s="51" t="s">
        <v>220</v>
      </c>
    </row>
    <row r="4" spans="1:3" x14ac:dyDescent="0.25">
      <c r="A4" s="51" t="s">
        <v>221</v>
      </c>
      <c r="B4" t="s">
        <v>214</v>
      </c>
      <c r="C4" t="s">
        <v>213</v>
      </c>
    </row>
    <row r="5" spans="1:3" x14ac:dyDescent="0.25">
      <c r="A5" s="52" t="s">
        <v>55</v>
      </c>
      <c r="B5" s="54">
        <v>4.5000000000000005E-2</v>
      </c>
      <c r="C5" s="89">
        <v>1.9105E-2</v>
      </c>
    </row>
    <row r="6" spans="1:3" x14ac:dyDescent="0.25">
      <c r="A6" s="52" t="s">
        <v>53</v>
      </c>
      <c r="B6" s="54">
        <v>0.20000000000000004</v>
      </c>
      <c r="C6" s="89">
        <v>2.2450000000000001E-2</v>
      </c>
    </row>
    <row r="7" spans="1:3" x14ac:dyDescent="0.25">
      <c r="A7" s="52" t="s">
        <v>47</v>
      </c>
      <c r="B7" s="54">
        <v>0.12000000000000001</v>
      </c>
      <c r="C7" s="89">
        <v>5.3800000000000001E-2</v>
      </c>
    </row>
    <row r="8" spans="1:3" x14ac:dyDescent="0.25">
      <c r="A8" s="52" t="s">
        <v>54</v>
      </c>
      <c r="B8" s="54">
        <v>0.13</v>
      </c>
      <c r="C8" s="89">
        <v>3.9999999999999994E-2</v>
      </c>
    </row>
    <row r="9" spans="1:3" x14ac:dyDescent="0.25">
      <c r="A9" s="52" t="s">
        <v>46</v>
      </c>
      <c r="B9" s="54">
        <v>0.11500000000000005</v>
      </c>
      <c r="C9" s="89">
        <v>4.8000000000000001E-2</v>
      </c>
    </row>
    <row r="10" spans="1:3" x14ac:dyDescent="0.25">
      <c r="A10" s="52" t="s">
        <v>45</v>
      </c>
      <c r="B10" s="54">
        <v>0.13999999999999999</v>
      </c>
      <c r="C10" s="89">
        <v>2.4930000000000004E-2</v>
      </c>
    </row>
    <row r="11" spans="1:3" x14ac:dyDescent="0.25">
      <c r="A11" s="52" t="s">
        <v>48</v>
      </c>
      <c r="B11" s="54">
        <v>9.0000000000000011E-2</v>
      </c>
      <c r="C11" s="89">
        <v>2.1000000000000005E-2</v>
      </c>
    </row>
    <row r="12" spans="1:3" x14ac:dyDescent="0.25">
      <c r="A12" s="52" t="s">
        <v>49</v>
      </c>
      <c r="B12" s="54">
        <v>0.16</v>
      </c>
      <c r="C12" s="89">
        <v>4.2899999999999994E-2</v>
      </c>
    </row>
    <row r="13" spans="1:3" x14ac:dyDescent="0.25">
      <c r="A13" s="52" t="s">
        <v>212</v>
      </c>
      <c r="B13" s="54">
        <v>1</v>
      </c>
      <c r="C13" s="137">
        <v>0.27218500000000001</v>
      </c>
    </row>
    <row r="20" spans="1:5" x14ac:dyDescent="0.25">
      <c r="A20" s="66" t="s">
        <v>221</v>
      </c>
      <c r="B20" s="66" t="s">
        <v>214</v>
      </c>
      <c r="C20" s="66" t="s">
        <v>213</v>
      </c>
    </row>
    <row r="21" spans="1:5" x14ac:dyDescent="0.25">
      <c r="A21" s="94" t="s">
        <v>55</v>
      </c>
      <c r="B21" s="95">
        <v>4.5000000000000005E-2</v>
      </c>
      <c r="C21" s="95">
        <v>1.1595000000000001E-2</v>
      </c>
      <c r="D21" s="96">
        <f>+B21-C21</f>
        <v>3.3405000000000004E-2</v>
      </c>
    </row>
    <row r="22" spans="1:5" x14ac:dyDescent="0.25">
      <c r="A22" s="94" t="s">
        <v>53</v>
      </c>
      <c r="B22" s="95">
        <v>0.20000000000000004</v>
      </c>
      <c r="C22" s="95">
        <v>2.2450000000000001E-2</v>
      </c>
      <c r="D22" s="96">
        <f t="shared" ref="D22:D29" si="0">+B22-C22</f>
        <v>0.17755000000000004</v>
      </c>
    </row>
    <row r="23" spans="1:5" x14ac:dyDescent="0.25">
      <c r="A23" s="94" t="s">
        <v>47</v>
      </c>
      <c r="B23" s="95">
        <v>0.12000000000000001</v>
      </c>
      <c r="C23" s="95">
        <v>4.7299999999999995E-2</v>
      </c>
      <c r="D23" s="96">
        <f t="shared" si="0"/>
        <v>7.2700000000000015E-2</v>
      </c>
    </row>
    <row r="24" spans="1:5" x14ac:dyDescent="0.25">
      <c r="A24" s="94" t="s">
        <v>54</v>
      </c>
      <c r="B24" s="95">
        <v>0.13</v>
      </c>
      <c r="C24" s="95">
        <v>2.9999999999999995E-2</v>
      </c>
      <c r="D24" s="96">
        <f t="shared" si="0"/>
        <v>0.1</v>
      </c>
    </row>
    <row r="25" spans="1:5" x14ac:dyDescent="0.25">
      <c r="A25" s="94" t="s">
        <v>46</v>
      </c>
      <c r="B25" s="95">
        <v>0.11500000000000005</v>
      </c>
      <c r="C25" s="95">
        <v>4.2399999999999993E-2</v>
      </c>
      <c r="D25" s="96">
        <f t="shared" si="0"/>
        <v>7.2600000000000053E-2</v>
      </c>
    </row>
    <row r="26" spans="1:5" x14ac:dyDescent="0.25">
      <c r="A26" s="94" t="s">
        <v>45</v>
      </c>
      <c r="B26" s="95">
        <v>0.13999999999999999</v>
      </c>
      <c r="C26" s="95">
        <v>1.1879999999999998E-2</v>
      </c>
      <c r="D26" s="96">
        <f t="shared" si="0"/>
        <v>0.12811999999999998</v>
      </c>
    </row>
    <row r="27" spans="1:5" x14ac:dyDescent="0.25">
      <c r="A27" s="94" t="s">
        <v>48</v>
      </c>
      <c r="B27" s="95">
        <v>9.0000000000000011E-2</v>
      </c>
      <c r="C27" s="95">
        <v>1.9000000000000003E-2</v>
      </c>
      <c r="D27" s="96">
        <f t="shared" si="0"/>
        <v>7.1000000000000008E-2</v>
      </c>
    </row>
    <row r="28" spans="1:5" x14ac:dyDescent="0.25">
      <c r="A28" s="94" t="s">
        <v>49</v>
      </c>
      <c r="B28" s="95">
        <v>0.16</v>
      </c>
      <c r="C28" s="95">
        <v>4.2899999999999994E-2</v>
      </c>
      <c r="D28" s="96">
        <f t="shared" si="0"/>
        <v>0.11710000000000001</v>
      </c>
    </row>
    <row r="29" spans="1:5" x14ac:dyDescent="0.25">
      <c r="A29" s="53" t="s">
        <v>212</v>
      </c>
      <c r="B29" s="56">
        <f>SUM(B21:B28)</f>
        <v>1</v>
      </c>
      <c r="C29" s="56">
        <f>SUM(C21:C28)</f>
        <v>0.22752499999999998</v>
      </c>
      <c r="D29" s="96">
        <f t="shared" si="0"/>
        <v>0.77247500000000002</v>
      </c>
    </row>
    <row r="31" spans="1:5" x14ac:dyDescent="0.25">
      <c r="A31" s="186" t="s">
        <v>222</v>
      </c>
      <c r="B31" s="186" t="s">
        <v>317</v>
      </c>
      <c r="C31" s="67" t="s">
        <v>223</v>
      </c>
      <c r="D31" s="186" t="s">
        <v>224</v>
      </c>
      <c r="E31" s="186" t="s">
        <v>225</v>
      </c>
    </row>
    <row r="32" spans="1:5" x14ac:dyDescent="0.25">
      <c r="A32" s="187"/>
      <c r="B32" s="187"/>
      <c r="C32" s="68">
        <v>43585</v>
      </c>
      <c r="D32" s="187"/>
      <c r="E32" s="187"/>
    </row>
    <row r="33" spans="1:5" x14ac:dyDescent="0.25">
      <c r="A33" t="s">
        <v>230</v>
      </c>
      <c r="B33" s="55">
        <f>+B25+B28</f>
        <v>0.27500000000000002</v>
      </c>
    </row>
    <row r="34" spans="1:5" x14ac:dyDescent="0.25">
      <c r="A34" t="s">
        <v>226</v>
      </c>
      <c r="B34" s="55">
        <f>+B22</f>
        <v>0.20000000000000004</v>
      </c>
    </row>
    <row r="35" spans="1:5" x14ac:dyDescent="0.25">
      <c r="A35" t="s">
        <v>48</v>
      </c>
      <c r="B35" s="55">
        <f>+B27</f>
        <v>9.0000000000000011E-2</v>
      </c>
    </row>
    <row r="36" spans="1:5" x14ac:dyDescent="0.25">
      <c r="A36" t="s">
        <v>54</v>
      </c>
      <c r="B36" s="55">
        <f>+B24</f>
        <v>0.13</v>
      </c>
    </row>
    <row r="37" spans="1:5" x14ac:dyDescent="0.25">
      <c r="A37" t="s">
        <v>227</v>
      </c>
      <c r="B37" s="55">
        <f>+B23</f>
        <v>0.12000000000000001</v>
      </c>
    </row>
    <row r="38" spans="1:5" x14ac:dyDescent="0.25">
      <c r="A38" t="s">
        <v>45</v>
      </c>
      <c r="B38" s="55">
        <f>+B26</f>
        <v>0.13999999999999999</v>
      </c>
    </row>
    <row r="39" spans="1:5" x14ac:dyDescent="0.25">
      <c r="A39" t="s">
        <v>228</v>
      </c>
      <c r="B39" s="55">
        <f>+B21</f>
        <v>4.5000000000000005E-2</v>
      </c>
    </row>
    <row r="40" spans="1:5" x14ac:dyDescent="0.25">
      <c r="A40" s="69" t="s">
        <v>229</v>
      </c>
      <c r="B40" s="70">
        <f>SUM(B33:B39)</f>
        <v>1</v>
      </c>
      <c r="C40" s="70">
        <f t="shared" ref="C40:E40" si="1">SUM(C33:C39)</f>
        <v>0</v>
      </c>
      <c r="D40" s="70">
        <f t="shared" si="1"/>
        <v>0</v>
      </c>
      <c r="E40" s="70">
        <f t="shared" si="1"/>
        <v>0</v>
      </c>
    </row>
    <row r="41" spans="1:5" x14ac:dyDescent="0.25">
      <c r="B41" s="55">
        <f>SUM(B33:B39)</f>
        <v>1</v>
      </c>
      <c r="C41" s="55">
        <f t="shared" ref="C41:E41" si="2">SUM(C33:C39)</f>
        <v>0</v>
      </c>
      <c r="D41" s="55">
        <f t="shared" si="2"/>
        <v>0</v>
      </c>
      <c r="E41" s="55">
        <f t="shared" si="2"/>
        <v>0</v>
      </c>
    </row>
  </sheetData>
  <sortState ref="E18:G25">
    <sortCondition descending="1" ref="G18:G25"/>
  </sortState>
  <mergeCells count="4">
    <mergeCell ref="A31:A32"/>
    <mergeCell ref="B31:B32"/>
    <mergeCell ref="D31:D32"/>
    <mergeCell ref="E31:E32"/>
  </mergeCell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XFD228"/>
  <sheetViews>
    <sheetView showGridLines="0" tabSelected="1" zoomScaleNormal="100" zoomScaleSheetLayoutView="55" workbookViewId="0">
      <selection activeCell="C17" sqref="C17"/>
    </sheetView>
  </sheetViews>
  <sheetFormatPr baseColWidth="10" defaultRowHeight="14.25" x14ac:dyDescent="0.2"/>
  <cols>
    <col min="1" max="1" width="12" style="1" customWidth="1"/>
    <col min="2" max="2" width="30.5703125" style="1" customWidth="1"/>
    <col min="3" max="3" width="19.5703125" style="1" customWidth="1"/>
    <col min="4" max="4" width="13.28515625" style="1" customWidth="1"/>
    <col min="5" max="5" width="17.140625" style="1" customWidth="1"/>
    <col min="6" max="6" width="18.42578125" style="1" customWidth="1"/>
    <col min="7" max="7" width="9.28515625" style="1" customWidth="1"/>
    <col min="8" max="9" width="10.140625" style="1" customWidth="1"/>
    <col min="10" max="21" width="4.7109375" style="1" customWidth="1"/>
    <col min="22" max="22" width="12.140625" style="1" customWidth="1"/>
    <col min="23" max="23" width="11.42578125" style="1" customWidth="1"/>
    <col min="24" max="24" width="12.140625" style="1" customWidth="1"/>
    <col min="25" max="25" width="21.7109375" style="1" customWidth="1"/>
    <col min="26" max="26" width="23" style="1" customWidth="1"/>
    <col min="27" max="27" width="20" style="1" customWidth="1"/>
    <col min="28" max="28" width="11.42578125" style="1" customWidth="1"/>
    <col min="29" max="29" width="12.7109375" style="1" customWidth="1"/>
    <col min="30" max="30" width="13" style="1" customWidth="1"/>
    <col min="31" max="31" width="12.7109375" style="1" customWidth="1"/>
    <col min="32" max="32" width="10" style="1" customWidth="1"/>
    <col min="33" max="33" width="11.140625" style="1" customWidth="1"/>
    <col min="34" max="34" width="9.5703125" style="1" customWidth="1"/>
    <col min="35" max="35" width="11.42578125" style="1" customWidth="1"/>
    <col min="36" max="36" width="6" style="1" customWidth="1"/>
    <col min="37" max="39" width="11.42578125" style="1" customWidth="1"/>
    <col min="40" max="16384" width="11.42578125" style="1"/>
  </cols>
  <sheetData>
    <row r="1" spans="1:28" ht="22.5" customHeight="1" x14ac:dyDescent="0.2">
      <c r="A1" s="230"/>
      <c r="B1" s="230"/>
      <c r="C1" s="230"/>
      <c r="D1" s="230"/>
      <c r="E1" s="229" t="s">
        <v>40</v>
      </c>
      <c r="F1" s="229"/>
      <c r="G1" s="229"/>
      <c r="H1" s="229"/>
      <c r="I1" s="229"/>
      <c r="J1" s="229"/>
      <c r="K1" s="229"/>
      <c r="L1" s="229"/>
      <c r="M1" s="229"/>
      <c r="N1" s="229"/>
      <c r="O1" s="229"/>
      <c r="P1" s="229"/>
      <c r="Q1" s="229"/>
      <c r="R1" s="229"/>
      <c r="S1" s="229"/>
      <c r="T1" s="229"/>
      <c r="U1" s="229"/>
      <c r="V1" s="229"/>
      <c r="W1" s="229"/>
      <c r="X1" s="229"/>
      <c r="Y1" s="229"/>
      <c r="Z1" s="4" t="s">
        <v>6</v>
      </c>
      <c r="AA1" s="229" t="s">
        <v>7</v>
      </c>
      <c r="AB1" s="229"/>
    </row>
    <row r="2" spans="1:28" ht="22.5" customHeight="1" x14ac:dyDescent="0.2">
      <c r="A2" s="230"/>
      <c r="B2" s="230"/>
      <c r="C2" s="230"/>
      <c r="D2" s="230"/>
      <c r="E2" s="229"/>
      <c r="F2" s="229"/>
      <c r="G2" s="229"/>
      <c r="H2" s="229"/>
      <c r="I2" s="229"/>
      <c r="J2" s="229"/>
      <c r="K2" s="229"/>
      <c r="L2" s="229"/>
      <c r="M2" s="229"/>
      <c r="N2" s="229"/>
      <c r="O2" s="229"/>
      <c r="P2" s="229"/>
      <c r="Q2" s="229"/>
      <c r="R2" s="229"/>
      <c r="S2" s="229"/>
      <c r="T2" s="229"/>
      <c r="U2" s="229"/>
      <c r="V2" s="229"/>
      <c r="W2" s="229"/>
      <c r="X2" s="229"/>
      <c r="Y2" s="229"/>
      <c r="Z2" s="4" t="s">
        <v>8</v>
      </c>
      <c r="AA2" s="229">
        <v>6</v>
      </c>
      <c r="AB2" s="229"/>
    </row>
    <row r="3" spans="1:28" ht="22.5" customHeight="1" x14ac:dyDescent="0.2">
      <c r="A3" s="230"/>
      <c r="B3" s="230"/>
      <c r="C3" s="230"/>
      <c r="D3" s="230"/>
      <c r="E3" s="229"/>
      <c r="F3" s="229"/>
      <c r="G3" s="229"/>
      <c r="H3" s="229"/>
      <c r="I3" s="229"/>
      <c r="J3" s="229"/>
      <c r="K3" s="229"/>
      <c r="L3" s="229"/>
      <c r="M3" s="229"/>
      <c r="N3" s="229"/>
      <c r="O3" s="229"/>
      <c r="P3" s="229"/>
      <c r="Q3" s="229"/>
      <c r="R3" s="229"/>
      <c r="S3" s="229"/>
      <c r="T3" s="229"/>
      <c r="U3" s="229"/>
      <c r="V3" s="229"/>
      <c r="W3" s="229"/>
      <c r="X3" s="229"/>
      <c r="Y3" s="229"/>
      <c r="Z3" s="4" t="s">
        <v>9</v>
      </c>
      <c r="AA3" s="240">
        <v>43839</v>
      </c>
      <c r="AB3" s="240"/>
    </row>
    <row r="4" spans="1:28" ht="6" customHeight="1" x14ac:dyDescent="0.2">
      <c r="A4" s="2"/>
      <c r="B4" s="2"/>
      <c r="C4" s="2"/>
      <c r="D4" s="2"/>
      <c r="E4" s="2"/>
      <c r="F4" s="2"/>
      <c r="G4" s="2"/>
      <c r="H4" s="2"/>
      <c r="I4" s="2"/>
      <c r="J4" s="2"/>
      <c r="K4" s="2"/>
      <c r="L4" s="2"/>
    </row>
    <row r="5" spans="1:28" ht="16.5" customHeight="1" x14ac:dyDescent="0.2">
      <c r="A5" s="224" t="s">
        <v>0</v>
      </c>
      <c r="B5" s="225"/>
      <c r="C5" s="225"/>
      <c r="D5" s="225"/>
      <c r="E5" s="225"/>
      <c r="F5" s="231" t="s">
        <v>2</v>
      </c>
      <c r="G5" s="232"/>
      <c r="H5" s="232"/>
      <c r="I5" s="232"/>
      <c r="J5" s="232"/>
      <c r="K5" s="232"/>
      <c r="L5" s="232"/>
      <c r="M5" s="232"/>
      <c r="N5" s="232"/>
      <c r="O5" s="232"/>
      <c r="P5" s="232"/>
      <c r="Q5" s="233"/>
      <c r="R5" s="231" t="s">
        <v>3</v>
      </c>
      <c r="S5" s="232"/>
      <c r="T5" s="232"/>
      <c r="U5" s="232"/>
      <c r="V5" s="232"/>
      <c r="W5" s="232"/>
      <c r="X5" s="232"/>
      <c r="Y5" s="232"/>
      <c r="Z5" s="232"/>
      <c r="AA5" s="232"/>
      <c r="AB5" s="233"/>
    </row>
    <row r="6" spans="1:28" ht="23.25" customHeight="1" x14ac:dyDescent="0.2">
      <c r="A6" s="227" t="s">
        <v>43</v>
      </c>
      <c r="B6" s="228"/>
      <c r="C6" s="228"/>
      <c r="D6" s="228"/>
      <c r="E6" s="228"/>
      <c r="F6" s="234" t="s">
        <v>165</v>
      </c>
      <c r="G6" s="235"/>
      <c r="H6" s="235"/>
      <c r="I6" s="235"/>
      <c r="J6" s="235"/>
      <c r="K6" s="235"/>
      <c r="L6" s="235"/>
      <c r="M6" s="235"/>
      <c r="N6" s="235"/>
      <c r="O6" s="235"/>
      <c r="P6" s="235"/>
      <c r="Q6" s="236"/>
      <c r="R6" s="234" t="s">
        <v>42</v>
      </c>
      <c r="S6" s="235"/>
      <c r="T6" s="235"/>
      <c r="U6" s="235"/>
      <c r="V6" s="235"/>
      <c r="W6" s="235"/>
      <c r="X6" s="235"/>
      <c r="Y6" s="235"/>
      <c r="Z6" s="235"/>
      <c r="AA6" s="235"/>
      <c r="AB6" s="236"/>
    </row>
    <row r="7" spans="1:28" ht="23.25" customHeight="1" x14ac:dyDescent="0.2">
      <c r="A7" s="224" t="s">
        <v>1</v>
      </c>
      <c r="B7" s="225"/>
      <c r="C7" s="225"/>
      <c r="D7" s="225"/>
      <c r="E7" s="225"/>
      <c r="F7" s="234"/>
      <c r="G7" s="235"/>
      <c r="H7" s="235"/>
      <c r="I7" s="235"/>
      <c r="J7" s="235"/>
      <c r="K7" s="235"/>
      <c r="L7" s="235"/>
      <c r="M7" s="235"/>
      <c r="N7" s="235"/>
      <c r="O7" s="235"/>
      <c r="P7" s="235"/>
      <c r="Q7" s="236"/>
      <c r="R7" s="234"/>
      <c r="S7" s="235"/>
      <c r="T7" s="235"/>
      <c r="U7" s="235"/>
      <c r="V7" s="235"/>
      <c r="W7" s="235"/>
      <c r="X7" s="235"/>
      <c r="Y7" s="235"/>
      <c r="Z7" s="235"/>
      <c r="AA7" s="235"/>
      <c r="AB7" s="236"/>
    </row>
    <row r="8" spans="1:28" ht="23.25" customHeight="1" x14ac:dyDescent="0.2">
      <c r="A8" s="227" t="s">
        <v>44</v>
      </c>
      <c r="B8" s="228"/>
      <c r="C8" s="228"/>
      <c r="D8" s="228"/>
      <c r="E8" s="228"/>
      <c r="F8" s="237"/>
      <c r="G8" s="238"/>
      <c r="H8" s="238"/>
      <c r="I8" s="238"/>
      <c r="J8" s="238"/>
      <c r="K8" s="238"/>
      <c r="L8" s="238"/>
      <c r="M8" s="238"/>
      <c r="N8" s="238"/>
      <c r="O8" s="238"/>
      <c r="P8" s="238"/>
      <c r="Q8" s="239"/>
      <c r="R8" s="237"/>
      <c r="S8" s="238"/>
      <c r="T8" s="238"/>
      <c r="U8" s="238"/>
      <c r="V8" s="238"/>
      <c r="W8" s="238"/>
      <c r="X8" s="238"/>
      <c r="Y8" s="238"/>
      <c r="Z8" s="238"/>
      <c r="AA8" s="238"/>
      <c r="AB8" s="239"/>
    </row>
    <row r="9" spans="1:28" ht="16.5" customHeight="1" x14ac:dyDescent="0.2">
      <c r="A9" s="224" t="s">
        <v>41</v>
      </c>
      <c r="B9" s="225"/>
      <c r="C9" s="225"/>
      <c r="D9" s="225"/>
      <c r="E9" s="225"/>
      <c r="F9" s="224" t="s">
        <v>5</v>
      </c>
      <c r="G9" s="225"/>
      <c r="H9" s="225"/>
      <c r="I9" s="225"/>
      <c r="J9" s="225"/>
      <c r="K9" s="225"/>
      <c r="L9" s="225"/>
      <c r="M9" s="225"/>
      <c r="N9" s="225"/>
      <c r="O9" s="225"/>
      <c r="P9" s="225"/>
      <c r="Q9" s="226"/>
      <c r="R9" s="224" t="s">
        <v>4</v>
      </c>
      <c r="S9" s="225"/>
      <c r="T9" s="225"/>
      <c r="U9" s="225"/>
      <c r="V9" s="225"/>
      <c r="W9" s="225"/>
      <c r="X9" s="225"/>
      <c r="Y9" s="225"/>
      <c r="Z9" s="225"/>
      <c r="AA9" s="225"/>
      <c r="AB9" s="226"/>
    </row>
    <row r="10" spans="1:28" ht="16.5" customHeight="1" x14ac:dyDescent="0.2">
      <c r="A10" s="227" t="s">
        <v>159</v>
      </c>
      <c r="B10" s="228"/>
      <c r="C10" s="228"/>
      <c r="D10" s="228"/>
      <c r="E10" s="228"/>
      <c r="F10" s="215" t="s">
        <v>166</v>
      </c>
      <c r="G10" s="216"/>
      <c r="H10" s="216"/>
      <c r="I10" s="216"/>
      <c r="J10" s="216"/>
      <c r="K10" s="216"/>
      <c r="L10" s="216"/>
      <c r="M10" s="216"/>
      <c r="N10" s="216"/>
      <c r="O10" s="216"/>
      <c r="P10" s="216"/>
      <c r="Q10" s="217"/>
      <c r="R10" s="215" t="s">
        <v>167</v>
      </c>
      <c r="S10" s="216"/>
      <c r="T10" s="216"/>
      <c r="U10" s="216"/>
      <c r="V10" s="216"/>
      <c r="W10" s="216"/>
      <c r="X10" s="216"/>
      <c r="Y10" s="216"/>
      <c r="Z10" s="216"/>
      <c r="AA10" s="216"/>
      <c r="AB10" s="217"/>
    </row>
    <row r="11" spans="1:28" ht="16.5" customHeight="1" x14ac:dyDescent="0.2">
      <c r="A11" s="224" t="s">
        <v>12</v>
      </c>
      <c r="B11" s="225"/>
      <c r="C11" s="226"/>
      <c r="D11" s="5" t="s">
        <v>11</v>
      </c>
      <c r="E11" s="6" t="s">
        <v>10</v>
      </c>
      <c r="F11" s="215"/>
      <c r="G11" s="216"/>
      <c r="H11" s="216"/>
      <c r="I11" s="216"/>
      <c r="J11" s="216"/>
      <c r="K11" s="216"/>
      <c r="L11" s="216"/>
      <c r="M11" s="216"/>
      <c r="N11" s="216"/>
      <c r="O11" s="216"/>
      <c r="P11" s="216"/>
      <c r="Q11" s="217"/>
      <c r="R11" s="215"/>
      <c r="S11" s="216"/>
      <c r="T11" s="216"/>
      <c r="U11" s="216"/>
      <c r="V11" s="216"/>
      <c r="W11" s="216"/>
      <c r="X11" s="216"/>
      <c r="Y11" s="216"/>
      <c r="Z11" s="216"/>
      <c r="AA11" s="216"/>
      <c r="AB11" s="217"/>
    </row>
    <row r="12" spans="1:28" ht="16.5" customHeight="1" x14ac:dyDescent="0.2">
      <c r="A12" s="221" t="s">
        <v>246</v>
      </c>
      <c r="B12" s="222"/>
      <c r="C12" s="223"/>
      <c r="D12" s="23">
        <v>43858</v>
      </c>
      <c r="E12" s="24">
        <v>2020</v>
      </c>
      <c r="F12" s="218"/>
      <c r="G12" s="219"/>
      <c r="H12" s="219"/>
      <c r="I12" s="219"/>
      <c r="J12" s="219"/>
      <c r="K12" s="219"/>
      <c r="L12" s="219"/>
      <c r="M12" s="219"/>
      <c r="N12" s="219"/>
      <c r="O12" s="219"/>
      <c r="P12" s="219"/>
      <c r="Q12" s="220"/>
      <c r="R12" s="215"/>
      <c r="S12" s="216"/>
      <c r="T12" s="216"/>
      <c r="U12" s="216"/>
      <c r="V12" s="216"/>
      <c r="W12" s="216"/>
      <c r="X12" s="216"/>
      <c r="Y12" s="216"/>
      <c r="Z12" s="216"/>
      <c r="AA12" s="216"/>
      <c r="AB12" s="217"/>
    </row>
    <row r="13" spans="1:28" ht="21" customHeight="1" x14ac:dyDescent="0.2">
      <c r="A13" s="205" t="s">
        <v>133</v>
      </c>
      <c r="B13" s="206"/>
      <c r="C13" s="212" t="s">
        <v>126</v>
      </c>
      <c r="D13" s="214"/>
      <c r="E13" s="25" t="s">
        <v>127</v>
      </c>
      <c r="F13" s="25" t="s">
        <v>128</v>
      </c>
      <c r="G13" s="26" t="s">
        <v>129</v>
      </c>
      <c r="H13" s="212" t="s">
        <v>130</v>
      </c>
      <c r="I13" s="214"/>
      <c r="J13" s="212" t="s">
        <v>131</v>
      </c>
      <c r="K13" s="213"/>
      <c r="L13" s="213"/>
      <c r="M13" s="214"/>
      <c r="N13" s="212" t="s">
        <v>132</v>
      </c>
      <c r="O13" s="213"/>
      <c r="P13" s="213"/>
      <c r="Q13" s="214"/>
      <c r="R13" s="215"/>
      <c r="S13" s="216"/>
      <c r="T13" s="216"/>
      <c r="U13" s="216"/>
      <c r="V13" s="216"/>
      <c r="W13" s="216"/>
      <c r="X13" s="216"/>
      <c r="Y13" s="216"/>
      <c r="Z13" s="216"/>
      <c r="AA13" s="216"/>
      <c r="AB13" s="217"/>
    </row>
    <row r="14" spans="1:28" ht="12" customHeight="1" x14ac:dyDescent="0.2">
      <c r="A14" s="207"/>
      <c r="B14" s="208"/>
      <c r="C14" s="221" t="s">
        <v>247</v>
      </c>
      <c r="D14" s="223"/>
      <c r="E14" s="27">
        <v>8</v>
      </c>
      <c r="F14" s="28">
        <v>1</v>
      </c>
      <c r="G14" s="28">
        <v>1</v>
      </c>
      <c r="H14" s="209">
        <v>4</v>
      </c>
      <c r="I14" s="211"/>
      <c r="J14" s="209">
        <v>1</v>
      </c>
      <c r="K14" s="210"/>
      <c r="L14" s="210"/>
      <c r="M14" s="211"/>
      <c r="N14" s="209">
        <v>1</v>
      </c>
      <c r="O14" s="210"/>
      <c r="P14" s="210"/>
      <c r="Q14" s="211"/>
      <c r="R14" s="218"/>
      <c r="S14" s="219"/>
      <c r="T14" s="219"/>
      <c r="U14" s="219"/>
      <c r="V14" s="219"/>
      <c r="W14" s="219"/>
      <c r="X14" s="219"/>
      <c r="Y14" s="219"/>
      <c r="Z14" s="219"/>
      <c r="AA14" s="219"/>
      <c r="AB14" s="220"/>
    </row>
    <row r="15" spans="1:28" ht="7.5" customHeight="1" x14ac:dyDescent="0.2">
      <c r="B15" s="2"/>
      <c r="C15" s="76"/>
      <c r="D15" s="76"/>
      <c r="E15" s="76"/>
      <c r="F15" s="76"/>
      <c r="G15" s="76"/>
      <c r="H15" s="76"/>
      <c r="I15" s="76"/>
      <c r="J15" s="98">
        <f>DATE($E$12,1,1)</f>
        <v>43831</v>
      </c>
      <c r="K15" s="98">
        <f>DATE($E$12,2,1)</f>
        <v>43862</v>
      </c>
      <c r="L15" s="98">
        <f>DATE($E$12,3,1)</f>
        <v>43891</v>
      </c>
      <c r="M15" s="98">
        <f>DATE($E$12,4,1)</f>
        <v>43922</v>
      </c>
      <c r="N15" s="98">
        <f>DATE($E$12,5,1)</f>
        <v>43952</v>
      </c>
      <c r="O15" s="98">
        <f>DATE($E$12,6,1)</f>
        <v>43983</v>
      </c>
      <c r="P15" s="98">
        <f>DATE($E$12,7,1)</f>
        <v>44013</v>
      </c>
      <c r="Q15" s="98">
        <f>DATE($E$12,8,1)</f>
        <v>44044</v>
      </c>
      <c r="R15" s="98">
        <f>DATE($E$12,9,1)</f>
        <v>44075</v>
      </c>
      <c r="S15" s="98">
        <f>DATE($E$12,10,1)</f>
        <v>44105</v>
      </c>
      <c r="T15" s="98">
        <f>DATE($E$12,11,1)</f>
        <v>44136</v>
      </c>
      <c r="U15" s="98">
        <f>DATE($E$12,12,1)</f>
        <v>44166</v>
      </c>
      <c r="V15" s="77"/>
      <c r="W15" s="77"/>
      <c r="X15" s="77"/>
      <c r="Y15" s="77"/>
      <c r="Z15" s="77"/>
      <c r="AA15" s="77"/>
    </row>
    <row r="16" spans="1:28" ht="7.5" customHeight="1" x14ac:dyDescent="0.2">
      <c r="B16" s="2"/>
      <c r="C16" s="76"/>
      <c r="D16" s="76"/>
      <c r="E16" s="76"/>
      <c r="F16" s="76"/>
      <c r="G16" s="76"/>
      <c r="H16" s="76"/>
      <c r="I16" s="76"/>
      <c r="J16" s="98">
        <f>DATE($E$12,1,31)</f>
        <v>43861</v>
      </c>
      <c r="K16" s="98">
        <f>DATE($E$12,2,29)</f>
        <v>43890</v>
      </c>
      <c r="L16" s="98">
        <f>DATE($E$12,3,31)</f>
        <v>43921</v>
      </c>
      <c r="M16" s="98">
        <f>DATE($E$12,4,30)</f>
        <v>43951</v>
      </c>
      <c r="N16" s="98">
        <f>DATE($E$12,5,31)</f>
        <v>43982</v>
      </c>
      <c r="O16" s="98">
        <f>DATE($E$12,6,30)</f>
        <v>44012</v>
      </c>
      <c r="P16" s="98">
        <f>DATE($E$12,7,31)</f>
        <v>44043</v>
      </c>
      <c r="Q16" s="98">
        <f>DATE($E$12,8,31)</f>
        <v>44074</v>
      </c>
      <c r="R16" s="98">
        <f>DATE($E$12,9,30)</f>
        <v>44104</v>
      </c>
      <c r="S16" s="98">
        <f>DATE($E$12,10,31)</f>
        <v>44135</v>
      </c>
      <c r="T16" s="98">
        <f>DATE($E$12,11,30)</f>
        <v>44165</v>
      </c>
      <c r="U16" s="98">
        <f>DATE($E$12,12,31)</f>
        <v>44196</v>
      </c>
      <c r="V16" s="77"/>
      <c r="W16" s="77"/>
      <c r="X16" s="77"/>
      <c r="Y16" s="77"/>
      <c r="Z16" s="77"/>
      <c r="AA16" s="77"/>
    </row>
    <row r="17" spans="1:44" s="3" customFormat="1" ht="60" x14ac:dyDescent="0.2">
      <c r="A17" s="32" t="s">
        <v>136</v>
      </c>
      <c r="B17" s="118" t="s">
        <v>19</v>
      </c>
      <c r="C17" s="118" t="s">
        <v>73</v>
      </c>
      <c r="D17" s="32" t="s">
        <v>13</v>
      </c>
      <c r="E17" s="32" t="s">
        <v>20</v>
      </c>
      <c r="F17" s="32" t="s">
        <v>21</v>
      </c>
      <c r="G17" s="32" t="s">
        <v>22</v>
      </c>
      <c r="H17" s="241" t="s">
        <v>14</v>
      </c>
      <c r="I17" s="241"/>
      <c r="J17" s="242" t="s">
        <v>15</v>
      </c>
      <c r="K17" s="242"/>
      <c r="L17" s="242"/>
      <c r="M17" s="242"/>
      <c r="N17" s="242"/>
      <c r="O17" s="242"/>
      <c r="P17" s="242"/>
      <c r="Q17" s="242"/>
      <c r="R17" s="242"/>
      <c r="S17" s="242"/>
      <c r="T17" s="242"/>
      <c r="U17" s="242"/>
      <c r="V17" s="32" t="s">
        <v>38</v>
      </c>
      <c r="W17" s="32" t="s">
        <v>59</v>
      </c>
      <c r="X17" s="243" t="s">
        <v>16</v>
      </c>
      <c r="Y17" s="243"/>
      <c r="Z17" s="243"/>
      <c r="AA17" s="33" t="s">
        <v>39</v>
      </c>
      <c r="AB17" s="33" t="s">
        <v>58</v>
      </c>
    </row>
    <row r="18" spans="1:44" s="3" customFormat="1" ht="46.5" customHeight="1" x14ac:dyDescent="0.2">
      <c r="A18" s="80" t="s">
        <v>136</v>
      </c>
      <c r="B18" s="81" t="s">
        <v>19</v>
      </c>
      <c r="C18" s="81" t="s">
        <v>73</v>
      </c>
      <c r="D18" s="80" t="s">
        <v>13</v>
      </c>
      <c r="E18" s="80" t="s">
        <v>20</v>
      </c>
      <c r="F18" s="80" t="s">
        <v>21</v>
      </c>
      <c r="G18" s="80" t="s">
        <v>22</v>
      </c>
      <c r="H18" s="81" t="s">
        <v>35</v>
      </c>
      <c r="I18" s="81" t="s">
        <v>36</v>
      </c>
      <c r="J18" s="82" t="s">
        <v>23</v>
      </c>
      <c r="K18" s="82" t="s">
        <v>24</v>
      </c>
      <c r="L18" s="82" t="s">
        <v>25</v>
      </c>
      <c r="M18" s="82" t="s">
        <v>26</v>
      </c>
      <c r="N18" s="82" t="s">
        <v>27</v>
      </c>
      <c r="O18" s="82" t="s">
        <v>28</v>
      </c>
      <c r="P18" s="82" t="s">
        <v>29</v>
      </c>
      <c r="Q18" s="82" t="s">
        <v>30</v>
      </c>
      <c r="R18" s="82" t="s">
        <v>31</v>
      </c>
      <c r="S18" s="82" t="s">
        <v>32</v>
      </c>
      <c r="T18" s="82" t="s">
        <v>33</v>
      </c>
      <c r="U18" s="82" t="s">
        <v>34</v>
      </c>
      <c r="V18" s="80" t="s">
        <v>38</v>
      </c>
      <c r="W18" s="80" t="s">
        <v>59</v>
      </c>
      <c r="X18" s="83" t="s">
        <v>37</v>
      </c>
      <c r="Y18" s="83" t="s">
        <v>17</v>
      </c>
      <c r="Z18" s="83" t="s">
        <v>18</v>
      </c>
      <c r="AA18" s="84" t="s">
        <v>39</v>
      </c>
      <c r="AB18" s="84" t="s">
        <v>58</v>
      </c>
      <c r="AC18" s="84" t="s">
        <v>211</v>
      </c>
      <c r="AD18" s="183" t="s">
        <v>484</v>
      </c>
      <c r="AF18" s="124">
        <v>43921</v>
      </c>
      <c r="AH18" s="136" t="s">
        <v>363</v>
      </c>
      <c r="AI18" s="3" t="s">
        <v>364</v>
      </c>
      <c r="AP18" s="140"/>
      <c r="AQ18" s="136"/>
    </row>
    <row r="19" spans="1:44" s="3" customFormat="1" ht="42.75" customHeight="1" x14ac:dyDescent="0.2">
      <c r="A19" s="62" t="s">
        <v>53</v>
      </c>
      <c r="B19" s="117" t="s">
        <v>305</v>
      </c>
      <c r="C19" s="116" t="s">
        <v>326</v>
      </c>
      <c r="D19" s="62" t="s">
        <v>101</v>
      </c>
      <c r="E19" s="58" t="s">
        <v>182</v>
      </c>
      <c r="F19" s="60" t="s">
        <v>174</v>
      </c>
      <c r="G19" s="115" t="s">
        <v>322</v>
      </c>
      <c r="H19" s="62">
        <v>43864</v>
      </c>
      <c r="I19" s="62">
        <v>43936</v>
      </c>
      <c r="J19" s="85"/>
      <c r="K19" s="85"/>
      <c r="L19" s="85"/>
      <c r="M19" s="85"/>
      <c r="N19" s="85"/>
      <c r="O19" s="85"/>
      <c r="P19" s="85"/>
      <c r="Q19" s="85"/>
      <c r="R19" s="85"/>
      <c r="S19" s="85"/>
      <c r="T19" s="85"/>
      <c r="U19" s="85"/>
      <c r="V19" s="58" t="s">
        <v>134</v>
      </c>
      <c r="W19" s="86">
        <v>9.1999999999999998E-3</v>
      </c>
      <c r="X19" s="62"/>
      <c r="Y19" s="117" t="s">
        <v>470</v>
      </c>
      <c r="Z19" s="117" t="s">
        <v>469</v>
      </c>
      <c r="AA19" s="58" t="s">
        <v>110</v>
      </c>
      <c r="AB19" s="121">
        <f t="shared" ref="AB19:AB50" ca="1" si="0">IF(ISERROR(VLOOKUP(AA19,INDIRECT(VLOOKUP(A19,ACTA,2,0)&amp;"A"),2,0))=TRUE,0,W19*(VLOOKUP(AA19,INDIRECT(VLOOKUP(A19,ACTA,2,0)&amp;"A"),2,0)))</f>
        <v>5.7039999999999999E-3</v>
      </c>
      <c r="AC19" s="121">
        <f t="shared" ref="AC19:AC50" ca="1" si="1">+W19-AB19</f>
        <v>3.496E-3</v>
      </c>
      <c r="AD19" s="3">
        <f>MONTH(I19)</f>
        <v>4</v>
      </c>
      <c r="AE19" s="125">
        <f t="shared" ref="AE19" si="2">+I19-H19</f>
        <v>72</v>
      </c>
      <c r="AF19" s="125">
        <f t="shared" ref="AF19" si="3">+$AF$18-H19</f>
        <v>57</v>
      </c>
      <c r="AG19" s="71">
        <f t="shared" ref="AG19" si="4">+AF19/AE19</f>
        <v>0.79166666666666663</v>
      </c>
      <c r="AH19" s="185">
        <f t="shared" ref="AH19" si="5">+AG19*W19</f>
        <v>7.2833333333333326E-3</v>
      </c>
    </row>
    <row r="20" spans="1:44" s="3" customFormat="1" ht="42.75" customHeight="1" x14ac:dyDescent="0.2">
      <c r="A20" s="62" t="s">
        <v>53</v>
      </c>
      <c r="B20" s="59" t="s">
        <v>304</v>
      </c>
      <c r="C20" s="116" t="s">
        <v>327</v>
      </c>
      <c r="D20" s="62" t="s">
        <v>101</v>
      </c>
      <c r="E20" s="58" t="s">
        <v>182</v>
      </c>
      <c r="F20" s="60" t="s">
        <v>174</v>
      </c>
      <c r="G20" s="115" t="s">
        <v>323</v>
      </c>
      <c r="H20" s="62">
        <v>43955</v>
      </c>
      <c r="I20" s="62">
        <v>44027</v>
      </c>
      <c r="J20" s="85"/>
      <c r="K20" s="85"/>
      <c r="L20" s="85"/>
      <c r="M20" s="85"/>
      <c r="N20" s="85"/>
      <c r="O20" s="85"/>
      <c r="P20" s="85"/>
      <c r="Q20" s="85"/>
      <c r="R20" s="85"/>
      <c r="S20" s="85"/>
      <c r="T20" s="85"/>
      <c r="U20" s="85"/>
      <c r="V20" s="58" t="s">
        <v>134</v>
      </c>
      <c r="W20" s="86">
        <v>9.1999999999999998E-3</v>
      </c>
      <c r="X20" s="62"/>
      <c r="Y20" s="59"/>
      <c r="Z20" s="59"/>
      <c r="AA20" s="58"/>
      <c r="AB20" s="108">
        <f t="shared" ca="1" si="0"/>
        <v>0</v>
      </c>
      <c r="AC20" s="108">
        <f t="shared" ca="1" si="1"/>
        <v>9.1999999999999998E-3</v>
      </c>
      <c r="AD20" s="3">
        <f t="shared" ref="AD20:AD83" si="6">MONTH(I20)</f>
        <v>7</v>
      </c>
    </row>
    <row r="21" spans="1:44" ht="42.75" customHeight="1" x14ac:dyDescent="0.2">
      <c r="A21" s="62" t="s">
        <v>53</v>
      </c>
      <c r="B21" s="59" t="s">
        <v>306</v>
      </c>
      <c r="C21" s="116" t="s">
        <v>328</v>
      </c>
      <c r="D21" s="62" t="s">
        <v>101</v>
      </c>
      <c r="E21" s="58" t="s">
        <v>182</v>
      </c>
      <c r="F21" s="60" t="s">
        <v>174</v>
      </c>
      <c r="G21" s="115" t="s">
        <v>324</v>
      </c>
      <c r="H21" s="62">
        <v>44046</v>
      </c>
      <c r="I21" s="62">
        <v>44119</v>
      </c>
      <c r="J21" s="85"/>
      <c r="K21" s="85"/>
      <c r="L21" s="85"/>
      <c r="M21" s="85"/>
      <c r="N21" s="85"/>
      <c r="O21" s="85"/>
      <c r="P21" s="85"/>
      <c r="Q21" s="85"/>
      <c r="R21" s="85"/>
      <c r="S21" s="85"/>
      <c r="T21" s="85"/>
      <c r="U21" s="85"/>
      <c r="V21" s="58" t="s">
        <v>134</v>
      </c>
      <c r="W21" s="86">
        <v>9.1999999999999998E-3</v>
      </c>
      <c r="X21" s="62"/>
      <c r="Y21" s="59"/>
      <c r="Z21" s="59"/>
      <c r="AA21" s="58"/>
      <c r="AB21" s="108">
        <f t="shared" ca="1" si="0"/>
        <v>0</v>
      </c>
      <c r="AC21" s="108">
        <f t="shared" ca="1" si="1"/>
        <v>9.1999999999999998E-3</v>
      </c>
      <c r="AD21" s="3">
        <f t="shared" si="6"/>
        <v>10</v>
      </c>
      <c r="AN21" s="3"/>
      <c r="AO21" s="3"/>
      <c r="AP21" s="3"/>
      <c r="AQ21" s="3"/>
    </row>
    <row r="22" spans="1:44" ht="42.75" customHeight="1" x14ac:dyDescent="0.2">
      <c r="A22" s="62" t="s">
        <v>53</v>
      </c>
      <c r="B22" s="59" t="s">
        <v>307</v>
      </c>
      <c r="C22" s="116" t="s">
        <v>330</v>
      </c>
      <c r="D22" s="62" t="s">
        <v>101</v>
      </c>
      <c r="E22" s="58" t="s">
        <v>182</v>
      </c>
      <c r="F22" s="60" t="s">
        <v>174</v>
      </c>
      <c r="G22" s="115" t="s">
        <v>325</v>
      </c>
      <c r="H22" s="62">
        <v>44120</v>
      </c>
      <c r="I22" s="62">
        <v>44179</v>
      </c>
      <c r="J22" s="85"/>
      <c r="K22" s="85"/>
      <c r="L22" s="85"/>
      <c r="M22" s="85"/>
      <c r="N22" s="85"/>
      <c r="O22" s="85"/>
      <c r="P22" s="85"/>
      <c r="Q22" s="85"/>
      <c r="R22" s="85"/>
      <c r="S22" s="85"/>
      <c r="T22" s="85"/>
      <c r="U22" s="85"/>
      <c r="V22" s="58" t="s">
        <v>134</v>
      </c>
      <c r="W22" s="86">
        <v>9.1999999999999998E-3</v>
      </c>
      <c r="X22" s="62"/>
      <c r="Y22" s="59"/>
      <c r="Z22" s="59"/>
      <c r="AA22" s="58"/>
      <c r="AB22" s="108">
        <f t="shared" ca="1" si="0"/>
        <v>0</v>
      </c>
      <c r="AC22" s="108">
        <f t="shared" ca="1" si="1"/>
        <v>9.1999999999999998E-3</v>
      </c>
      <c r="AD22" s="3">
        <f t="shared" si="6"/>
        <v>12</v>
      </c>
      <c r="AE22" s="91"/>
      <c r="AF22" s="31"/>
      <c r="AN22" s="3"/>
      <c r="AO22" s="3"/>
      <c r="AP22" s="3"/>
      <c r="AQ22" s="3"/>
    </row>
    <row r="23" spans="1:44" ht="42.75" customHeight="1" x14ac:dyDescent="0.2">
      <c r="A23" s="58" t="s">
        <v>53</v>
      </c>
      <c r="B23" s="119" t="s">
        <v>313</v>
      </c>
      <c r="C23" s="111" t="s">
        <v>329</v>
      </c>
      <c r="D23" s="58" t="s">
        <v>105</v>
      </c>
      <c r="E23" s="58" t="s">
        <v>182</v>
      </c>
      <c r="F23" s="79" t="s">
        <v>173</v>
      </c>
      <c r="G23" s="115" t="s">
        <v>322</v>
      </c>
      <c r="H23" s="62">
        <v>43864</v>
      </c>
      <c r="I23" s="62">
        <v>43936</v>
      </c>
      <c r="J23" s="85"/>
      <c r="K23" s="85"/>
      <c r="L23" s="85"/>
      <c r="M23" s="85"/>
      <c r="N23" s="85"/>
      <c r="O23" s="85"/>
      <c r="P23" s="85"/>
      <c r="Q23" s="85"/>
      <c r="R23" s="85"/>
      <c r="S23" s="85"/>
      <c r="T23" s="85"/>
      <c r="U23" s="85"/>
      <c r="V23" s="58" t="s">
        <v>134</v>
      </c>
      <c r="W23" s="86">
        <v>9.1999999999999998E-3</v>
      </c>
      <c r="X23" s="62"/>
      <c r="Y23" s="117" t="s">
        <v>466</v>
      </c>
      <c r="Z23" s="117" t="s">
        <v>465</v>
      </c>
      <c r="AA23" s="58" t="s">
        <v>110</v>
      </c>
      <c r="AB23" s="121">
        <f t="shared" ca="1" si="0"/>
        <v>5.7039999999999999E-3</v>
      </c>
      <c r="AC23" s="121">
        <f t="shared" ca="1" si="1"/>
        <v>3.496E-3</v>
      </c>
      <c r="AD23" s="3">
        <f t="shared" si="6"/>
        <v>4</v>
      </c>
      <c r="AE23" s="125">
        <f t="shared" ref="AE23" si="7">+I23-H23</f>
        <v>72</v>
      </c>
      <c r="AF23" s="125">
        <f t="shared" ref="AF23" si="8">+$AF$18-H23</f>
        <v>57</v>
      </c>
      <c r="AG23" s="71">
        <f t="shared" ref="AG23" si="9">+AF23/AE23</f>
        <v>0.79166666666666663</v>
      </c>
      <c r="AH23" s="185">
        <f t="shared" ref="AH23" si="10">+AG23*W23</f>
        <v>7.2833333333333326E-3</v>
      </c>
      <c r="AN23" s="3"/>
      <c r="AO23" s="3"/>
      <c r="AP23" s="3"/>
      <c r="AQ23" s="3"/>
    </row>
    <row r="24" spans="1:44" ht="42.75" customHeight="1" x14ac:dyDescent="0.2">
      <c r="A24" s="58" t="s">
        <v>53</v>
      </c>
      <c r="B24" s="117" t="s">
        <v>312</v>
      </c>
      <c r="C24" s="111" t="s">
        <v>331</v>
      </c>
      <c r="D24" s="58" t="s">
        <v>105</v>
      </c>
      <c r="E24" s="58" t="s">
        <v>182</v>
      </c>
      <c r="F24" s="79" t="s">
        <v>173</v>
      </c>
      <c r="G24" s="115" t="s">
        <v>323</v>
      </c>
      <c r="H24" s="62">
        <v>43955</v>
      </c>
      <c r="I24" s="62">
        <v>44027</v>
      </c>
      <c r="J24" s="85"/>
      <c r="K24" s="85"/>
      <c r="L24" s="85"/>
      <c r="M24" s="85"/>
      <c r="N24" s="85"/>
      <c r="O24" s="85"/>
      <c r="P24" s="85"/>
      <c r="Q24" s="85"/>
      <c r="R24" s="85"/>
      <c r="S24" s="85"/>
      <c r="T24" s="85"/>
      <c r="U24" s="85"/>
      <c r="V24" s="58" t="s">
        <v>134</v>
      </c>
      <c r="W24" s="86">
        <v>9.1999999999999998E-3</v>
      </c>
      <c r="X24" s="62"/>
      <c r="Y24" s="59"/>
      <c r="Z24" s="59"/>
      <c r="AA24" s="58"/>
      <c r="AB24" s="108">
        <f t="shared" ca="1" si="0"/>
        <v>0</v>
      </c>
      <c r="AC24" s="108">
        <f t="shared" ca="1" si="1"/>
        <v>9.1999999999999998E-3</v>
      </c>
      <c r="AD24" s="3">
        <f t="shared" si="6"/>
        <v>7</v>
      </c>
      <c r="AN24" s="3"/>
      <c r="AO24" s="3"/>
      <c r="AP24" s="3"/>
      <c r="AQ24" s="3"/>
    </row>
    <row r="25" spans="1:44" ht="42.75" customHeight="1" x14ac:dyDescent="0.2">
      <c r="A25" s="58" t="s">
        <v>53</v>
      </c>
      <c r="B25" s="117" t="s">
        <v>314</v>
      </c>
      <c r="C25" s="111" t="s">
        <v>333</v>
      </c>
      <c r="D25" s="58" t="s">
        <v>105</v>
      </c>
      <c r="E25" s="58" t="s">
        <v>182</v>
      </c>
      <c r="F25" s="79" t="s">
        <v>173</v>
      </c>
      <c r="G25" s="115" t="s">
        <v>324</v>
      </c>
      <c r="H25" s="62">
        <v>44046</v>
      </c>
      <c r="I25" s="62">
        <v>44119</v>
      </c>
      <c r="J25" s="85"/>
      <c r="K25" s="85"/>
      <c r="L25" s="85"/>
      <c r="M25" s="85"/>
      <c r="N25" s="85"/>
      <c r="O25" s="85"/>
      <c r="P25" s="85"/>
      <c r="Q25" s="85"/>
      <c r="R25" s="85"/>
      <c r="S25" s="85"/>
      <c r="T25" s="85"/>
      <c r="U25" s="85"/>
      <c r="V25" s="58" t="s">
        <v>134</v>
      </c>
      <c r="W25" s="86">
        <v>9.1999999999999998E-3</v>
      </c>
      <c r="X25" s="62"/>
      <c r="Y25" s="59"/>
      <c r="Z25" s="59"/>
      <c r="AA25" s="58"/>
      <c r="AB25" s="108">
        <f t="shared" ca="1" si="0"/>
        <v>0</v>
      </c>
      <c r="AC25" s="108">
        <f t="shared" ca="1" si="1"/>
        <v>9.1999999999999998E-3</v>
      </c>
      <c r="AD25" s="3">
        <f t="shared" si="6"/>
        <v>10</v>
      </c>
      <c r="AN25" s="3"/>
      <c r="AO25" s="3"/>
      <c r="AP25" s="3"/>
      <c r="AQ25" s="3"/>
    </row>
    <row r="26" spans="1:44" ht="42.75" customHeight="1" x14ac:dyDescent="0.2">
      <c r="A26" s="58" t="s">
        <v>53</v>
      </c>
      <c r="B26" s="117" t="s">
        <v>315</v>
      </c>
      <c r="C26" s="111" t="s">
        <v>332</v>
      </c>
      <c r="D26" s="58" t="s">
        <v>105</v>
      </c>
      <c r="E26" s="58" t="s">
        <v>182</v>
      </c>
      <c r="F26" s="79" t="s">
        <v>173</v>
      </c>
      <c r="G26" s="115" t="s">
        <v>325</v>
      </c>
      <c r="H26" s="62">
        <v>44120</v>
      </c>
      <c r="I26" s="62">
        <v>44179</v>
      </c>
      <c r="J26" s="85"/>
      <c r="K26" s="85"/>
      <c r="L26" s="85"/>
      <c r="M26" s="85"/>
      <c r="N26" s="85"/>
      <c r="O26" s="85"/>
      <c r="P26" s="85"/>
      <c r="Q26" s="85"/>
      <c r="R26" s="85"/>
      <c r="S26" s="85"/>
      <c r="T26" s="85"/>
      <c r="U26" s="85"/>
      <c r="V26" s="58" t="s">
        <v>134</v>
      </c>
      <c r="W26" s="86">
        <v>9.1999999999999998E-3</v>
      </c>
      <c r="X26" s="62"/>
      <c r="Y26" s="59"/>
      <c r="Z26" s="59"/>
      <c r="AA26" s="58"/>
      <c r="AB26" s="108">
        <f t="shared" ca="1" si="0"/>
        <v>0</v>
      </c>
      <c r="AC26" s="108">
        <f t="shared" ca="1" si="1"/>
        <v>9.1999999999999998E-3</v>
      </c>
      <c r="AD26" s="3">
        <f t="shared" si="6"/>
        <v>12</v>
      </c>
      <c r="AN26" s="3"/>
      <c r="AO26" s="3"/>
      <c r="AP26" s="3"/>
      <c r="AQ26" s="3"/>
    </row>
    <row r="27" spans="1:44" ht="42.75" customHeight="1" x14ac:dyDescent="0.2">
      <c r="A27" s="58" t="s">
        <v>46</v>
      </c>
      <c r="B27" s="59" t="s">
        <v>254</v>
      </c>
      <c r="C27" s="111" t="s">
        <v>90</v>
      </c>
      <c r="D27" s="58" t="s">
        <v>101</v>
      </c>
      <c r="E27" s="58" t="s">
        <v>182</v>
      </c>
      <c r="F27" s="60" t="s">
        <v>50</v>
      </c>
      <c r="G27" s="61" t="str">
        <f t="shared" ref="G27:G58" si="11">IF(LEN(C27)&gt;0,VLOOKUP(C27,PROCESO2,3,0),"")</f>
        <v>Subdirector Administrativo</v>
      </c>
      <c r="H27" s="62">
        <v>43832</v>
      </c>
      <c r="I27" s="62">
        <v>43860</v>
      </c>
      <c r="J27" s="85"/>
      <c r="K27" s="85"/>
      <c r="L27" s="85"/>
      <c r="M27" s="85"/>
      <c r="N27" s="85"/>
      <c r="O27" s="85"/>
      <c r="P27" s="85"/>
      <c r="Q27" s="85"/>
      <c r="R27" s="85"/>
      <c r="S27" s="85"/>
      <c r="T27" s="85"/>
      <c r="U27" s="85"/>
      <c r="V27" s="58" t="s">
        <v>134</v>
      </c>
      <c r="W27" s="86">
        <v>5.0000000000000001E-3</v>
      </c>
      <c r="X27" s="62">
        <v>43861</v>
      </c>
      <c r="Y27" s="117" t="s">
        <v>356</v>
      </c>
      <c r="Z27" s="117" t="s">
        <v>353</v>
      </c>
      <c r="AA27" s="58" t="s">
        <v>193</v>
      </c>
      <c r="AB27" s="122">
        <f t="shared" ca="1" si="0"/>
        <v>4.9999999999999992E-3</v>
      </c>
      <c r="AC27" s="122">
        <f t="shared" ca="1" si="1"/>
        <v>0</v>
      </c>
      <c r="AD27" s="3">
        <f t="shared" si="6"/>
        <v>1</v>
      </c>
      <c r="AN27" s="3"/>
      <c r="AO27" s="3"/>
      <c r="AP27" s="3"/>
      <c r="AQ27" s="3"/>
    </row>
    <row r="28" spans="1:44" ht="42.75" customHeight="1" x14ac:dyDescent="0.2">
      <c r="A28" s="58" t="s">
        <v>46</v>
      </c>
      <c r="B28" s="59" t="s">
        <v>254</v>
      </c>
      <c r="C28" s="111" t="s">
        <v>90</v>
      </c>
      <c r="D28" s="58" t="s">
        <v>101</v>
      </c>
      <c r="E28" s="58" t="s">
        <v>182</v>
      </c>
      <c r="F28" s="60" t="s">
        <v>50</v>
      </c>
      <c r="G28" s="61" t="str">
        <f t="shared" si="11"/>
        <v>Subdirector Administrativo</v>
      </c>
      <c r="H28" s="62">
        <v>43922</v>
      </c>
      <c r="I28" s="62">
        <v>43949</v>
      </c>
      <c r="J28" s="85"/>
      <c r="K28" s="85"/>
      <c r="L28" s="85"/>
      <c r="M28" s="85"/>
      <c r="N28" s="85"/>
      <c r="O28" s="85"/>
      <c r="P28" s="85"/>
      <c r="Q28" s="85"/>
      <c r="R28" s="85"/>
      <c r="S28" s="85"/>
      <c r="T28" s="85"/>
      <c r="U28" s="85"/>
      <c r="V28" s="58" t="s">
        <v>134</v>
      </c>
      <c r="W28" s="86">
        <v>5.0000000000000001E-3</v>
      </c>
      <c r="X28" s="62"/>
      <c r="Y28" s="59"/>
      <c r="Z28" s="117"/>
      <c r="AA28" s="58"/>
      <c r="AB28" s="108">
        <f t="shared" ca="1" si="0"/>
        <v>0</v>
      </c>
      <c r="AC28" s="108">
        <f t="shared" ca="1" si="1"/>
        <v>5.0000000000000001E-3</v>
      </c>
      <c r="AD28" s="3">
        <f t="shared" si="6"/>
        <v>4</v>
      </c>
      <c r="AN28" s="3"/>
      <c r="AO28" s="3"/>
      <c r="AP28" s="3"/>
      <c r="AQ28" s="3"/>
    </row>
    <row r="29" spans="1:44" ht="42.75" customHeight="1" x14ac:dyDescent="0.2">
      <c r="A29" s="58" t="s">
        <v>46</v>
      </c>
      <c r="B29" s="59" t="s">
        <v>254</v>
      </c>
      <c r="C29" s="111" t="s">
        <v>90</v>
      </c>
      <c r="D29" s="58" t="s">
        <v>101</v>
      </c>
      <c r="E29" s="58" t="s">
        <v>182</v>
      </c>
      <c r="F29" s="60" t="s">
        <v>50</v>
      </c>
      <c r="G29" s="61" t="str">
        <f t="shared" si="11"/>
        <v>Subdirector Administrativo</v>
      </c>
      <c r="H29" s="62">
        <v>44013</v>
      </c>
      <c r="I29" s="62">
        <v>44041</v>
      </c>
      <c r="J29" s="85"/>
      <c r="K29" s="85"/>
      <c r="L29" s="85"/>
      <c r="M29" s="85"/>
      <c r="N29" s="85"/>
      <c r="O29" s="85"/>
      <c r="P29" s="85"/>
      <c r="Q29" s="85"/>
      <c r="R29" s="85"/>
      <c r="S29" s="85"/>
      <c r="T29" s="85"/>
      <c r="U29" s="85"/>
      <c r="V29" s="58" t="s">
        <v>134</v>
      </c>
      <c r="W29" s="86">
        <v>5.0000000000000001E-3</v>
      </c>
      <c r="X29" s="62"/>
      <c r="Y29" s="59"/>
      <c r="Z29" s="117"/>
      <c r="AA29" s="58"/>
      <c r="AB29" s="108">
        <f t="shared" ca="1" si="0"/>
        <v>0</v>
      </c>
      <c r="AC29" s="108">
        <f t="shared" ca="1" si="1"/>
        <v>5.0000000000000001E-3</v>
      </c>
      <c r="AD29" s="3">
        <f t="shared" si="6"/>
        <v>7</v>
      </c>
      <c r="AN29" s="3"/>
      <c r="AO29" s="3"/>
      <c r="AP29" s="3"/>
      <c r="AQ29" s="3"/>
    </row>
    <row r="30" spans="1:44" ht="42.75" customHeight="1" x14ac:dyDescent="0.2">
      <c r="A30" s="58" t="s">
        <v>46</v>
      </c>
      <c r="B30" s="59" t="s">
        <v>254</v>
      </c>
      <c r="C30" s="111" t="s">
        <v>90</v>
      </c>
      <c r="D30" s="58" t="s">
        <v>101</v>
      </c>
      <c r="E30" s="58" t="s">
        <v>182</v>
      </c>
      <c r="F30" s="60" t="s">
        <v>50</v>
      </c>
      <c r="G30" s="61" t="str">
        <f t="shared" si="11"/>
        <v>Subdirector Administrativo</v>
      </c>
      <c r="H30" s="62">
        <v>44105</v>
      </c>
      <c r="I30" s="62">
        <v>44132</v>
      </c>
      <c r="J30" s="85"/>
      <c r="K30" s="85"/>
      <c r="L30" s="85"/>
      <c r="M30" s="85"/>
      <c r="N30" s="85"/>
      <c r="O30" s="85"/>
      <c r="P30" s="85"/>
      <c r="Q30" s="85"/>
      <c r="R30" s="85"/>
      <c r="S30" s="85"/>
      <c r="T30" s="85"/>
      <c r="U30" s="85"/>
      <c r="V30" s="58" t="s">
        <v>134</v>
      </c>
      <c r="W30" s="86">
        <v>5.0000000000000001E-3</v>
      </c>
      <c r="X30" s="62"/>
      <c r="Y30" s="59"/>
      <c r="Z30" s="117"/>
      <c r="AA30" s="58"/>
      <c r="AB30" s="108">
        <f t="shared" ca="1" si="0"/>
        <v>0</v>
      </c>
      <c r="AC30" s="108">
        <f t="shared" ca="1" si="1"/>
        <v>5.0000000000000001E-3</v>
      </c>
      <c r="AD30" s="3">
        <f t="shared" si="6"/>
        <v>10</v>
      </c>
      <c r="AN30" s="3"/>
      <c r="AO30" s="3"/>
      <c r="AP30" s="3"/>
      <c r="AQ30" s="3"/>
    </row>
    <row r="31" spans="1:44" s="3" customFormat="1" ht="42.75" customHeight="1" x14ac:dyDescent="0.2">
      <c r="A31" s="58" t="s">
        <v>55</v>
      </c>
      <c r="B31" s="59" t="s">
        <v>217</v>
      </c>
      <c r="C31" s="58" t="s">
        <v>93</v>
      </c>
      <c r="D31" s="58" t="s">
        <v>102</v>
      </c>
      <c r="E31" s="58" t="s">
        <v>182</v>
      </c>
      <c r="F31" s="60" t="s">
        <v>181</v>
      </c>
      <c r="G31" s="61" t="str">
        <f t="shared" si="11"/>
        <v>Asesor de Control Interno</v>
      </c>
      <c r="H31" s="62">
        <v>43832</v>
      </c>
      <c r="I31" s="62">
        <v>44196</v>
      </c>
      <c r="J31" s="85"/>
      <c r="K31" s="85"/>
      <c r="L31" s="85"/>
      <c r="M31" s="85"/>
      <c r="N31" s="85"/>
      <c r="O31" s="85"/>
      <c r="P31" s="85"/>
      <c r="Q31" s="85"/>
      <c r="R31" s="85"/>
      <c r="S31" s="85"/>
      <c r="T31" s="85"/>
      <c r="U31" s="85"/>
      <c r="V31" s="58" t="s">
        <v>287</v>
      </c>
      <c r="W31" s="63">
        <v>1.2999999999999999E-3</v>
      </c>
      <c r="X31" s="62"/>
      <c r="Y31" s="59"/>
      <c r="Z31" s="117"/>
      <c r="AA31" s="58"/>
      <c r="AB31" s="108">
        <f t="shared" ca="1" si="0"/>
        <v>0</v>
      </c>
      <c r="AC31" s="108">
        <f t="shared" ca="1" si="1"/>
        <v>1.2999999999999999E-3</v>
      </c>
      <c r="AD31" s="3">
        <f t="shared" si="6"/>
        <v>12</v>
      </c>
      <c r="AE31" s="125">
        <f>+I31-H31</f>
        <v>364</v>
      </c>
      <c r="AF31" s="125">
        <f>+$AF$18-H31</f>
        <v>89</v>
      </c>
      <c r="AG31" s="71">
        <f>+AF31/AE31</f>
        <v>0.2445054945054945</v>
      </c>
      <c r="AH31" s="185">
        <f>+AG31*W31</f>
        <v>3.1785714285714284E-4</v>
      </c>
      <c r="AI31" s="127"/>
    </row>
    <row r="32" spans="1:44" s="3" customFormat="1" ht="65.25" customHeight="1" x14ac:dyDescent="0.2">
      <c r="A32" s="58" t="s">
        <v>55</v>
      </c>
      <c r="B32" s="117" t="s">
        <v>286</v>
      </c>
      <c r="C32" s="58" t="s">
        <v>93</v>
      </c>
      <c r="D32" s="58" t="s">
        <v>102</v>
      </c>
      <c r="E32" s="58" t="s">
        <v>182</v>
      </c>
      <c r="F32" s="87" t="s">
        <v>181</v>
      </c>
      <c r="G32" s="61" t="str">
        <f t="shared" si="11"/>
        <v>Asesor de Control Interno</v>
      </c>
      <c r="H32" s="62">
        <v>43832</v>
      </c>
      <c r="I32" s="62">
        <v>43868</v>
      </c>
      <c r="J32" s="85"/>
      <c r="K32" s="85"/>
      <c r="L32" s="85"/>
      <c r="M32" s="85"/>
      <c r="N32" s="85"/>
      <c r="O32" s="85"/>
      <c r="P32" s="85"/>
      <c r="Q32" s="85"/>
      <c r="R32" s="85"/>
      <c r="S32" s="85"/>
      <c r="T32" s="85"/>
      <c r="U32" s="85"/>
      <c r="V32" s="58" t="s">
        <v>134</v>
      </c>
      <c r="W32" s="63">
        <v>2.0999999999999999E-3</v>
      </c>
      <c r="X32" s="62"/>
      <c r="Y32" s="117" t="s">
        <v>458</v>
      </c>
      <c r="Z32" s="117" t="s">
        <v>464</v>
      </c>
      <c r="AA32" s="58" t="s">
        <v>185</v>
      </c>
      <c r="AB32" s="123">
        <f t="shared" ca="1" si="0"/>
        <v>1.9949999999999998E-3</v>
      </c>
      <c r="AC32" s="123">
        <f t="shared" ca="1" si="1"/>
        <v>1.0500000000000006E-4</v>
      </c>
      <c r="AD32" s="3">
        <f t="shared" si="6"/>
        <v>2</v>
      </c>
      <c r="AE32" s="125"/>
      <c r="AF32" s="125"/>
      <c r="AG32" s="71"/>
      <c r="AH32" s="71"/>
      <c r="AI32" s="127"/>
      <c r="AR32" s="1"/>
    </row>
    <row r="33" spans="1:44" s="3" customFormat="1" ht="42.75" customHeight="1" x14ac:dyDescent="0.2">
      <c r="A33" s="58" t="s">
        <v>55</v>
      </c>
      <c r="B33" s="117" t="s">
        <v>286</v>
      </c>
      <c r="C33" s="58" t="s">
        <v>93</v>
      </c>
      <c r="D33" s="58" t="s">
        <v>102</v>
      </c>
      <c r="E33" s="58" t="s">
        <v>182</v>
      </c>
      <c r="F33" s="87" t="s">
        <v>181</v>
      </c>
      <c r="G33" s="61" t="str">
        <f t="shared" si="11"/>
        <v>Asesor de Control Interno</v>
      </c>
      <c r="H33" s="62">
        <v>44013</v>
      </c>
      <c r="I33" s="62">
        <v>44043</v>
      </c>
      <c r="J33" s="85"/>
      <c r="K33" s="85"/>
      <c r="L33" s="85"/>
      <c r="M33" s="85"/>
      <c r="N33" s="85"/>
      <c r="O33" s="85"/>
      <c r="P33" s="85"/>
      <c r="Q33" s="85"/>
      <c r="R33" s="85"/>
      <c r="S33" s="85"/>
      <c r="T33" s="85"/>
      <c r="U33" s="85"/>
      <c r="V33" s="58" t="s">
        <v>134</v>
      </c>
      <c r="W33" s="63">
        <v>2.2000000000000001E-3</v>
      </c>
      <c r="X33" s="62"/>
      <c r="Y33" s="59"/>
      <c r="Z33" s="117"/>
      <c r="AA33" s="58"/>
      <c r="AB33" s="108">
        <f t="shared" ca="1" si="0"/>
        <v>0</v>
      </c>
      <c r="AC33" s="108">
        <f t="shared" ca="1" si="1"/>
        <v>2.2000000000000001E-3</v>
      </c>
      <c r="AD33" s="3">
        <f t="shared" si="6"/>
        <v>7</v>
      </c>
    </row>
    <row r="34" spans="1:44" s="3" customFormat="1" ht="42.75" customHeight="1" x14ac:dyDescent="0.2">
      <c r="A34" s="58" t="s">
        <v>55</v>
      </c>
      <c r="B34" s="117" t="s">
        <v>286</v>
      </c>
      <c r="C34" s="58" t="s">
        <v>93</v>
      </c>
      <c r="D34" s="58" t="s">
        <v>102</v>
      </c>
      <c r="E34" s="58" t="s">
        <v>182</v>
      </c>
      <c r="F34" s="87" t="s">
        <v>181</v>
      </c>
      <c r="G34" s="61" t="str">
        <f t="shared" si="11"/>
        <v>Asesor de Control Interno</v>
      </c>
      <c r="H34" s="62">
        <v>44158</v>
      </c>
      <c r="I34" s="62">
        <v>44183</v>
      </c>
      <c r="J34" s="85"/>
      <c r="K34" s="85"/>
      <c r="L34" s="85"/>
      <c r="M34" s="85"/>
      <c r="N34" s="85"/>
      <c r="O34" s="85"/>
      <c r="P34" s="85"/>
      <c r="Q34" s="85"/>
      <c r="R34" s="85"/>
      <c r="S34" s="85"/>
      <c r="T34" s="85"/>
      <c r="U34" s="85"/>
      <c r="V34" s="58" t="s">
        <v>134</v>
      </c>
      <c r="W34" s="63">
        <v>2.2000000000000001E-3</v>
      </c>
      <c r="X34" s="62"/>
      <c r="Y34" s="59"/>
      <c r="Z34" s="117"/>
      <c r="AA34" s="58"/>
      <c r="AB34" s="108">
        <f t="shared" ca="1" si="0"/>
        <v>0</v>
      </c>
      <c r="AC34" s="108">
        <f t="shared" ca="1" si="1"/>
        <v>2.2000000000000001E-3</v>
      </c>
      <c r="AD34" s="3">
        <f t="shared" si="6"/>
        <v>12</v>
      </c>
    </row>
    <row r="35" spans="1:44" s="3" customFormat="1" ht="42.75" customHeight="1" x14ac:dyDescent="0.2">
      <c r="A35" s="58" t="s">
        <v>55</v>
      </c>
      <c r="B35" s="59" t="s">
        <v>217</v>
      </c>
      <c r="C35" s="58" t="s">
        <v>93</v>
      </c>
      <c r="D35" s="58" t="s">
        <v>102</v>
      </c>
      <c r="E35" s="58" t="s">
        <v>182</v>
      </c>
      <c r="F35" s="60" t="s">
        <v>174</v>
      </c>
      <c r="G35" s="61" t="str">
        <f t="shared" si="11"/>
        <v>Asesor de Control Interno</v>
      </c>
      <c r="H35" s="62">
        <v>43832</v>
      </c>
      <c r="I35" s="62">
        <v>44196</v>
      </c>
      <c r="J35" s="85"/>
      <c r="K35" s="85"/>
      <c r="L35" s="85"/>
      <c r="M35" s="85"/>
      <c r="N35" s="85"/>
      <c r="O35" s="85"/>
      <c r="P35" s="85"/>
      <c r="Q35" s="85"/>
      <c r="R35" s="85"/>
      <c r="S35" s="85"/>
      <c r="T35" s="85"/>
      <c r="U35" s="85"/>
      <c r="V35" s="58" t="s">
        <v>287</v>
      </c>
      <c r="W35" s="63">
        <v>1.2999999999999999E-3</v>
      </c>
      <c r="X35" s="62"/>
      <c r="Y35" s="117" t="s">
        <v>472</v>
      </c>
      <c r="Z35" s="117" t="s">
        <v>471</v>
      </c>
      <c r="AA35" s="58" t="s">
        <v>183</v>
      </c>
      <c r="AB35" s="108">
        <f t="shared" ca="1" si="0"/>
        <v>7.1500000000000003E-4</v>
      </c>
      <c r="AC35" s="108">
        <f t="shared" ca="1" si="1"/>
        <v>5.8499999999999991E-4</v>
      </c>
      <c r="AD35" s="3">
        <f t="shared" si="6"/>
        <v>12</v>
      </c>
      <c r="AE35" s="125">
        <f>+I35-H35</f>
        <v>364</v>
      </c>
      <c r="AF35" s="125">
        <f>+$AF$18-H35</f>
        <v>89</v>
      </c>
      <c r="AG35" s="71">
        <f>+AF35/AE35</f>
        <v>0.2445054945054945</v>
      </c>
      <c r="AH35" s="185">
        <f>+AG35*W35</f>
        <v>3.1785714285714284E-4</v>
      </c>
      <c r="AI35" s="127"/>
    </row>
    <row r="36" spans="1:44" s="3" customFormat="1" ht="42.75" customHeight="1" x14ac:dyDescent="0.2">
      <c r="A36" s="58" t="s">
        <v>55</v>
      </c>
      <c r="B36" s="117" t="s">
        <v>218</v>
      </c>
      <c r="C36" s="58" t="s">
        <v>93</v>
      </c>
      <c r="D36" s="58" t="s">
        <v>102</v>
      </c>
      <c r="E36" s="58" t="s">
        <v>182</v>
      </c>
      <c r="F36" s="60" t="s">
        <v>174</v>
      </c>
      <c r="G36" s="61" t="str">
        <f t="shared" si="11"/>
        <v>Asesor de Control Interno</v>
      </c>
      <c r="H36" s="62">
        <v>43863</v>
      </c>
      <c r="I36" s="182">
        <v>43945</v>
      </c>
      <c r="J36" s="85"/>
      <c r="K36" s="85"/>
      <c r="L36" s="85"/>
      <c r="M36" s="85"/>
      <c r="N36" s="85"/>
      <c r="O36" s="85"/>
      <c r="P36" s="85"/>
      <c r="Q36" s="85"/>
      <c r="R36" s="85"/>
      <c r="S36" s="85"/>
      <c r="T36" s="85"/>
      <c r="U36" s="85"/>
      <c r="V36" s="58" t="s">
        <v>243</v>
      </c>
      <c r="W36" s="63">
        <v>6.4000000000000003E-3</v>
      </c>
      <c r="X36" s="62"/>
      <c r="Y36" s="117" t="s">
        <v>381</v>
      </c>
      <c r="Z36" s="117" t="s">
        <v>473</v>
      </c>
      <c r="AA36" s="58" t="s">
        <v>185</v>
      </c>
      <c r="AB36" s="184">
        <f t="shared" ca="1" si="0"/>
        <v>6.0800000000000003E-3</v>
      </c>
      <c r="AC36" s="184">
        <f t="shared" ca="1" si="1"/>
        <v>3.1999999999999997E-4</v>
      </c>
      <c r="AD36" s="3">
        <f t="shared" si="6"/>
        <v>4</v>
      </c>
      <c r="AE36" s="125">
        <f>+I36-H36</f>
        <v>82</v>
      </c>
      <c r="AF36" s="125">
        <f>+$AF$18-H36</f>
        <v>58</v>
      </c>
      <c r="AG36" s="71">
        <f>+AF36/AE36</f>
        <v>0.70731707317073167</v>
      </c>
      <c r="AH36" s="185">
        <f>+AG36*W36</f>
        <v>4.5268292682926828E-3</v>
      </c>
      <c r="AR36" s="1"/>
    </row>
    <row r="37" spans="1:44" s="3" customFormat="1" ht="42.75" customHeight="1" x14ac:dyDescent="0.2">
      <c r="A37" s="58" t="s">
        <v>55</v>
      </c>
      <c r="B37" s="59" t="s">
        <v>282</v>
      </c>
      <c r="C37" s="58" t="s">
        <v>93</v>
      </c>
      <c r="D37" s="58" t="s">
        <v>102</v>
      </c>
      <c r="E37" s="58" t="s">
        <v>182</v>
      </c>
      <c r="F37" s="60" t="s">
        <v>174</v>
      </c>
      <c r="G37" s="61" t="str">
        <f t="shared" si="11"/>
        <v>Asesor de Control Interno</v>
      </c>
      <c r="H37" s="62">
        <v>44046</v>
      </c>
      <c r="I37" s="62">
        <v>44070</v>
      </c>
      <c r="J37" s="85"/>
      <c r="K37" s="85"/>
      <c r="L37" s="85"/>
      <c r="M37" s="85"/>
      <c r="N37" s="85"/>
      <c r="O37" s="85"/>
      <c r="P37" s="85"/>
      <c r="Q37" s="85"/>
      <c r="R37" s="85"/>
      <c r="S37" s="85"/>
      <c r="T37" s="85"/>
      <c r="U37" s="85"/>
      <c r="V37" s="58" t="s">
        <v>244</v>
      </c>
      <c r="W37" s="63">
        <v>6.4000000000000003E-3</v>
      </c>
      <c r="X37" s="62"/>
      <c r="Y37" s="59"/>
      <c r="Z37" s="117"/>
      <c r="AA37" s="58"/>
      <c r="AB37" s="108">
        <f t="shared" ca="1" si="0"/>
        <v>0</v>
      </c>
      <c r="AC37" s="108">
        <f t="shared" ca="1" si="1"/>
        <v>6.4000000000000003E-3</v>
      </c>
      <c r="AD37" s="3">
        <f t="shared" si="6"/>
        <v>8</v>
      </c>
    </row>
    <row r="38" spans="1:44" s="3" customFormat="1" ht="42.75" customHeight="1" x14ac:dyDescent="0.2">
      <c r="A38" s="58" t="s">
        <v>55</v>
      </c>
      <c r="B38" s="59" t="s">
        <v>217</v>
      </c>
      <c r="C38" s="58" t="s">
        <v>93</v>
      </c>
      <c r="D38" s="58" t="s">
        <v>102</v>
      </c>
      <c r="E38" s="58" t="s">
        <v>182</v>
      </c>
      <c r="F38" s="60" t="s">
        <v>248</v>
      </c>
      <c r="G38" s="61" t="str">
        <f t="shared" si="11"/>
        <v>Asesor de Control Interno</v>
      </c>
      <c r="H38" s="62">
        <v>43832</v>
      </c>
      <c r="I38" s="62">
        <v>44196</v>
      </c>
      <c r="J38" s="85"/>
      <c r="K38" s="85"/>
      <c r="L38" s="85"/>
      <c r="M38" s="85"/>
      <c r="N38" s="85"/>
      <c r="O38" s="85"/>
      <c r="P38" s="85"/>
      <c r="Q38" s="85"/>
      <c r="R38" s="85"/>
      <c r="S38" s="85"/>
      <c r="T38" s="85"/>
      <c r="U38" s="85"/>
      <c r="V38" s="58" t="s">
        <v>287</v>
      </c>
      <c r="W38" s="63">
        <v>1.2999999999999999E-3</v>
      </c>
      <c r="X38" s="62"/>
      <c r="Y38" s="59"/>
      <c r="Z38" s="117"/>
      <c r="AA38" s="58"/>
      <c r="AB38" s="108">
        <f t="shared" ref="AB38" ca="1" si="12">IF(ISERROR(VLOOKUP(AA38,INDIRECT(VLOOKUP(A38,ACTA,2,0)&amp;"A"),2,0))=TRUE,0,W38*(VLOOKUP(AA38,INDIRECT(VLOOKUP(A38,ACTA,2,0)&amp;"A"),2,0)))</f>
        <v>0</v>
      </c>
      <c r="AC38" s="108">
        <f t="shared" ref="AC38" ca="1" si="13">+W38-AB38</f>
        <v>1.2999999999999999E-3</v>
      </c>
      <c r="AD38" s="3">
        <f t="shared" si="6"/>
        <v>12</v>
      </c>
      <c r="AE38" s="125">
        <f>+I38-H38</f>
        <v>364</v>
      </c>
      <c r="AF38" s="125">
        <f>+$AF$18-H38</f>
        <v>89</v>
      </c>
      <c r="AG38" s="71">
        <f>+AF38/AE38</f>
        <v>0.2445054945054945</v>
      </c>
      <c r="AH38" s="185">
        <f>+AG38*W38</f>
        <v>3.1785714285714284E-4</v>
      </c>
      <c r="AI38" s="127"/>
    </row>
    <row r="39" spans="1:44" s="3" customFormat="1" ht="42.75" customHeight="1" x14ac:dyDescent="0.2">
      <c r="A39" s="58" t="s">
        <v>55</v>
      </c>
      <c r="B39" s="59" t="s">
        <v>284</v>
      </c>
      <c r="C39" s="58" t="s">
        <v>93</v>
      </c>
      <c r="D39" s="58" t="s">
        <v>102</v>
      </c>
      <c r="E39" s="58" t="s">
        <v>182</v>
      </c>
      <c r="F39" s="87" t="s">
        <v>248</v>
      </c>
      <c r="G39" s="61" t="str">
        <f t="shared" si="11"/>
        <v>Asesor de Control Interno</v>
      </c>
      <c r="H39" s="62">
        <v>43983</v>
      </c>
      <c r="I39" s="62">
        <v>44074</v>
      </c>
      <c r="J39" s="85"/>
      <c r="K39" s="85"/>
      <c r="L39" s="85"/>
      <c r="M39" s="85"/>
      <c r="N39" s="85"/>
      <c r="O39" s="85"/>
      <c r="P39" s="85"/>
      <c r="Q39" s="85"/>
      <c r="R39" s="85"/>
      <c r="S39" s="85"/>
      <c r="T39" s="85"/>
      <c r="U39" s="85"/>
      <c r="V39" s="58" t="s">
        <v>285</v>
      </c>
      <c r="W39" s="63">
        <v>6.4000000000000003E-3</v>
      </c>
      <c r="X39" s="62"/>
      <c r="Y39" s="59"/>
      <c r="Z39" s="117"/>
      <c r="AA39" s="58"/>
      <c r="AB39" s="108">
        <f t="shared" ca="1" si="0"/>
        <v>0</v>
      </c>
      <c r="AC39" s="108">
        <f t="shared" ca="1" si="1"/>
        <v>6.4000000000000003E-3</v>
      </c>
      <c r="AD39" s="3">
        <f t="shared" si="6"/>
        <v>8</v>
      </c>
    </row>
    <row r="40" spans="1:44" s="3" customFormat="1" ht="47.25" customHeight="1" x14ac:dyDescent="0.2">
      <c r="A40" s="58" t="s">
        <v>55</v>
      </c>
      <c r="B40" s="59" t="s">
        <v>217</v>
      </c>
      <c r="C40" s="58" t="s">
        <v>93</v>
      </c>
      <c r="D40" s="58" t="s">
        <v>102</v>
      </c>
      <c r="E40" s="58" t="s">
        <v>182</v>
      </c>
      <c r="F40" s="60" t="s">
        <v>50</v>
      </c>
      <c r="G40" s="61" t="str">
        <f t="shared" si="11"/>
        <v>Asesor de Control Interno</v>
      </c>
      <c r="H40" s="62">
        <v>43832</v>
      </c>
      <c r="I40" s="62">
        <v>44196</v>
      </c>
      <c r="J40" s="85"/>
      <c r="K40" s="85"/>
      <c r="L40" s="85"/>
      <c r="M40" s="85"/>
      <c r="N40" s="85"/>
      <c r="O40" s="85"/>
      <c r="P40" s="85"/>
      <c r="Q40" s="85"/>
      <c r="R40" s="85"/>
      <c r="S40" s="85"/>
      <c r="T40" s="85"/>
      <c r="U40" s="85"/>
      <c r="V40" s="58" t="s">
        <v>287</v>
      </c>
      <c r="W40" s="63">
        <v>1.2999999999999999E-3</v>
      </c>
      <c r="X40" s="62"/>
      <c r="Y40" s="117" t="s">
        <v>369</v>
      </c>
      <c r="Z40" s="117" t="s">
        <v>370</v>
      </c>
      <c r="AA40" s="58" t="s">
        <v>183</v>
      </c>
      <c r="AB40" s="108">
        <f t="shared" ca="1" si="0"/>
        <v>7.1500000000000003E-4</v>
      </c>
      <c r="AC40" s="108">
        <f t="shared" ca="1" si="1"/>
        <v>5.8499999999999991E-4</v>
      </c>
      <c r="AD40" s="3">
        <f t="shared" si="6"/>
        <v>12</v>
      </c>
      <c r="AE40" s="125">
        <f t="shared" ref="AE40:AE42" si="14">+I40-H40</f>
        <v>364</v>
      </c>
      <c r="AF40" s="125">
        <f t="shared" ref="AF40:AF42" si="15">+$AF$18-H40</f>
        <v>89</v>
      </c>
      <c r="AG40" s="71">
        <f t="shared" ref="AG40:AG42" si="16">+AF40/AE40</f>
        <v>0.2445054945054945</v>
      </c>
      <c r="AH40" s="185">
        <f t="shared" ref="AH40:AH42" si="17">+AG40*W40</f>
        <v>3.1785714285714284E-4</v>
      </c>
      <c r="AI40" s="127"/>
    </row>
    <row r="41" spans="1:44" s="3" customFormat="1" ht="81.75" customHeight="1" x14ac:dyDescent="0.2">
      <c r="A41" s="58" t="s">
        <v>55</v>
      </c>
      <c r="B41" s="59" t="s">
        <v>291</v>
      </c>
      <c r="C41" s="58" t="s">
        <v>93</v>
      </c>
      <c r="D41" s="58" t="s">
        <v>102</v>
      </c>
      <c r="E41" s="58" t="s">
        <v>182</v>
      </c>
      <c r="F41" s="60" t="s">
        <v>50</v>
      </c>
      <c r="G41" s="61" t="str">
        <f t="shared" si="11"/>
        <v>Asesor de Control Interno</v>
      </c>
      <c r="H41" s="62">
        <v>43845</v>
      </c>
      <c r="I41" s="62">
        <v>44196</v>
      </c>
      <c r="J41" s="85"/>
      <c r="K41" s="85"/>
      <c r="L41" s="85"/>
      <c r="M41" s="85"/>
      <c r="N41" s="85"/>
      <c r="O41" s="85"/>
      <c r="P41" s="85"/>
      <c r="Q41" s="85"/>
      <c r="R41" s="85"/>
      <c r="S41" s="85"/>
      <c r="T41" s="85"/>
      <c r="U41" s="85"/>
      <c r="V41" s="58" t="s">
        <v>287</v>
      </c>
      <c r="W41" s="63">
        <v>6.4000000000000003E-3</v>
      </c>
      <c r="X41" s="62"/>
      <c r="Y41" s="117" t="s">
        <v>371</v>
      </c>
      <c r="Z41" s="117" t="s">
        <v>372</v>
      </c>
      <c r="AA41" s="58" t="s">
        <v>183</v>
      </c>
      <c r="AB41" s="108">
        <f t="shared" ref="AB41" ca="1" si="18">IF(ISERROR(VLOOKUP(AA41,INDIRECT(VLOOKUP(A41,ACTA,2,0)&amp;"A"),2,0))=TRUE,0,W41*(VLOOKUP(AA41,INDIRECT(VLOOKUP(A41,ACTA,2,0)&amp;"A"),2,0)))</f>
        <v>3.5200000000000006E-3</v>
      </c>
      <c r="AC41" s="108">
        <f t="shared" ref="AC41" ca="1" si="19">+W41-AB41</f>
        <v>2.8799999999999997E-3</v>
      </c>
      <c r="AD41" s="3">
        <f t="shared" si="6"/>
        <v>12</v>
      </c>
      <c r="AE41" s="125">
        <f t="shared" si="14"/>
        <v>351</v>
      </c>
      <c r="AF41" s="125">
        <f t="shared" si="15"/>
        <v>76</v>
      </c>
      <c r="AG41" s="71">
        <f t="shared" si="16"/>
        <v>0.21652421652421652</v>
      </c>
      <c r="AH41" s="185">
        <f t="shared" si="17"/>
        <v>1.3857549857549858E-3</v>
      </c>
      <c r="AI41" s="127"/>
    </row>
    <row r="42" spans="1:44" s="3" customFormat="1" ht="42.75" customHeight="1" x14ac:dyDescent="0.2">
      <c r="A42" s="58" t="s">
        <v>55</v>
      </c>
      <c r="B42" s="59" t="s">
        <v>217</v>
      </c>
      <c r="C42" s="58" t="s">
        <v>93</v>
      </c>
      <c r="D42" s="58" t="s">
        <v>102</v>
      </c>
      <c r="E42" s="58" t="s">
        <v>182</v>
      </c>
      <c r="F42" s="60" t="s">
        <v>173</v>
      </c>
      <c r="G42" s="61" t="str">
        <f t="shared" si="11"/>
        <v>Asesor de Control Interno</v>
      </c>
      <c r="H42" s="62">
        <v>43832</v>
      </c>
      <c r="I42" s="62">
        <v>44196</v>
      </c>
      <c r="J42" s="85"/>
      <c r="K42" s="85"/>
      <c r="L42" s="85"/>
      <c r="M42" s="85"/>
      <c r="N42" s="85"/>
      <c r="O42" s="85"/>
      <c r="P42" s="85"/>
      <c r="Q42" s="85"/>
      <c r="R42" s="85"/>
      <c r="S42" s="85"/>
      <c r="T42" s="85"/>
      <c r="U42" s="85"/>
      <c r="V42" s="58" t="s">
        <v>287</v>
      </c>
      <c r="W42" s="63">
        <v>1.2999999999999999E-3</v>
      </c>
      <c r="X42" s="62"/>
      <c r="Y42" s="117"/>
      <c r="Z42" s="117"/>
      <c r="AA42" s="58"/>
      <c r="AB42" s="108">
        <f t="shared" ref="AB42" ca="1" si="20">IF(ISERROR(VLOOKUP(AA42,INDIRECT(VLOOKUP(A42,ACTA,2,0)&amp;"A"),2,0))=TRUE,0,W42*(VLOOKUP(AA42,INDIRECT(VLOOKUP(A42,ACTA,2,0)&amp;"A"),2,0)))</f>
        <v>0</v>
      </c>
      <c r="AC42" s="108">
        <f t="shared" ref="AC42" ca="1" si="21">+W42-AB42</f>
        <v>1.2999999999999999E-3</v>
      </c>
      <c r="AD42" s="3">
        <f t="shared" si="6"/>
        <v>12</v>
      </c>
      <c r="AE42" s="125">
        <f t="shared" si="14"/>
        <v>364</v>
      </c>
      <c r="AF42" s="125">
        <f t="shared" si="15"/>
        <v>89</v>
      </c>
      <c r="AG42" s="71">
        <f t="shared" si="16"/>
        <v>0.2445054945054945</v>
      </c>
      <c r="AH42" s="185">
        <f t="shared" si="17"/>
        <v>3.1785714285714284E-4</v>
      </c>
      <c r="AI42" s="127"/>
    </row>
    <row r="43" spans="1:44" s="3" customFormat="1" ht="42.75" customHeight="1" x14ac:dyDescent="0.2">
      <c r="A43" s="58" t="s">
        <v>53</v>
      </c>
      <c r="B43" s="59" t="s">
        <v>265</v>
      </c>
      <c r="C43" s="58" t="s">
        <v>86</v>
      </c>
      <c r="D43" s="58" t="s">
        <v>105</v>
      </c>
      <c r="E43" s="58" t="s">
        <v>182</v>
      </c>
      <c r="F43" s="87" t="s">
        <v>181</v>
      </c>
      <c r="G43" s="61" t="str">
        <f t="shared" si="11"/>
        <v>Director de Mejoramiento de Vivienda</v>
      </c>
      <c r="H43" s="62">
        <v>43864</v>
      </c>
      <c r="I43" s="62">
        <v>43936</v>
      </c>
      <c r="J43" s="85"/>
      <c r="K43" s="85"/>
      <c r="L43" s="85"/>
      <c r="M43" s="85"/>
      <c r="N43" s="85"/>
      <c r="O43" s="85"/>
      <c r="P43" s="85"/>
      <c r="Q43" s="85"/>
      <c r="R43" s="85"/>
      <c r="S43" s="85"/>
      <c r="T43" s="85"/>
      <c r="U43" s="85"/>
      <c r="V43" s="58" t="s">
        <v>134</v>
      </c>
      <c r="W43" s="86">
        <v>9.1000000000000004E-3</v>
      </c>
      <c r="X43" s="62"/>
      <c r="Y43" s="117" t="s">
        <v>460</v>
      </c>
      <c r="Z43" s="117" t="s">
        <v>459</v>
      </c>
      <c r="AA43" s="58" t="s">
        <v>110</v>
      </c>
      <c r="AB43" s="121">
        <f t="shared" ca="1" si="0"/>
        <v>5.6420000000000003E-3</v>
      </c>
      <c r="AC43" s="121">
        <f t="shared" ca="1" si="1"/>
        <v>3.4580000000000001E-3</v>
      </c>
      <c r="AD43" s="3">
        <f t="shared" si="6"/>
        <v>4</v>
      </c>
      <c r="AE43" s="125">
        <f>+I43-H43</f>
        <v>72</v>
      </c>
      <c r="AF43" s="125">
        <f>+$AF$18-H43</f>
        <v>57</v>
      </c>
      <c r="AG43" s="71">
        <f>+AF43/AE43</f>
        <v>0.79166666666666663</v>
      </c>
      <c r="AH43" s="185">
        <f>+AG43*W43</f>
        <v>7.2041666666666669E-3</v>
      </c>
    </row>
    <row r="44" spans="1:44" s="3" customFormat="1" ht="42.75" customHeight="1" x14ac:dyDescent="0.2">
      <c r="A44" s="58" t="s">
        <v>53</v>
      </c>
      <c r="B44" s="117" t="s">
        <v>266</v>
      </c>
      <c r="C44" s="58" t="s">
        <v>85</v>
      </c>
      <c r="D44" s="58" t="s">
        <v>105</v>
      </c>
      <c r="E44" s="58" t="s">
        <v>182</v>
      </c>
      <c r="F44" s="87" t="s">
        <v>181</v>
      </c>
      <c r="G44" s="61" t="str">
        <f t="shared" si="11"/>
        <v>Director de Mejoramiento de Barrios</v>
      </c>
      <c r="H44" s="62">
        <v>43955</v>
      </c>
      <c r="I44" s="62">
        <v>44027</v>
      </c>
      <c r="J44" s="85"/>
      <c r="K44" s="85"/>
      <c r="L44" s="85"/>
      <c r="M44" s="85"/>
      <c r="N44" s="85"/>
      <c r="O44" s="85"/>
      <c r="P44" s="85"/>
      <c r="Q44" s="85"/>
      <c r="R44" s="85"/>
      <c r="S44" s="85"/>
      <c r="T44" s="85"/>
      <c r="U44" s="85"/>
      <c r="V44" s="58" t="s">
        <v>134</v>
      </c>
      <c r="W44" s="86">
        <v>9.1000000000000004E-3</v>
      </c>
      <c r="X44" s="62"/>
      <c r="Y44" s="59"/>
      <c r="Z44" s="117"/>
      <c r="AA44" s="58"/>
      <c r="AB44" s="108">
        <f t="shared" ca="1" si="0"/>
        <v>0</v>
      </c>
      <c r="AC44" s="108">
        <f t="shared" ca="1" si="1"/>
        <v>9.1000000000000004E-3</v>
      </c>
      <c r="AD44" s="3">
        <f t="shared" si="6"/>
        <v>7</v>
      </c>
    </row>
    <row r="45" spans="1:44" s="3" customFormat="1" ht="42.75" customHeight="1" x14ac:dyDescent="0.2">
      <c r="A45" s="58" t="s">
        <v>53</v>
      </c>
      <c r="B45" s="59" t="s">
        <v>267</v>
      </c>
      <c r="C45" s="58" t="s">
        <v>83</v>
      </c>
      <c r="D45" s="58" t="s">
        <v>105</v>
      </c>
      <c r="E45" s="58" t="s">
        <v>182</v>
      </c>
      <c r="F45" s="87" t="s">
        <v>181</v>
      </c>
      <c r="G45" s="61" t="str">
        <f t="shared" si="11"/>
        <v>Director de Reasentamientos Humanos</v>
      </c>
      <c r="H45" s="62">
        <v>44046</v>
      </c>
      <c r="I45" s="62">
        <v>44119</v>
      </c>
      <c r="J45" s="85"/>
      <c r="K45" s="85"/>
      <c r="L45" s="85"/>
      <c r="M45" s="85"/>
      <c r="N45" s="85"/>
      <c r="O45" s="85"/>
      <c r="P45" s="85"/>
      <c r="Q45" s="85"/>
      <c r="R45" s="85"/>
      <c r="S45" s="85"/>
      <c r="T45" s="85"/>
      <c r="U45" s="85"/>
      <c r="V45" s="58" t="s">
        <v>134</v>
      </c>
      <c r="W45" s="86">
        <v>9.1000000000000004E-3</v>
      </c>
      <c r="X45" s="62"/>
      <c r="Y45" s="59"/>
      <c r="Z45" s="117"/>
      <c r="AA45" s="58"/>
      <c r="AB45" s="108">
        <f t="shared" ca="1" si="0"/>
        <v>0</v>
      </c>
      <c r="AC45" s="108">
        <f t="shared" ca="1" si="1"/>
        <v>9.1000000000000004E-3</v>
      </c>
      <c r="AD45" s="3">
        <f t="shared" si="6"/>
        <v>10</v>
      </c>
    </row>
    <row r="46" spans="1:44" s="3" customFormat="1" ht="42.75" customHeight="1" x14ac:dyDescent="0.2">
      <c r="A46" s="58" t="s">
        <v>53</v>
      </c>
      <c r="B46" s="59" t="s">
        <v>268</v>
      </c>
      <c r="C46" s="58" t="s">
        <v>84</v>
      </c>
      <c r="D46" s="58" t="s">
        <v>105</v>
      </c>
      <c r="E46" s="58" t="s">
        <v>182</v>
      </c>
      <c r="F46" s="87" t="s">
        <v>181</v>
      </c>
      <c r="G46" s="61" t="str">
        <f t="shared" si="11"/>
        <v>Director de Urbanizaciones y Titulación</v>
      </c>
      <c r="H46" s="62">
        <v>44120</v>
      </c>
      <c r="I46" s="62">
        <v>44179</v>
      </c>
      <c r="J46" s="85"/>
      <c r="K46" s="85"/>
      <c r="L46" s="85"/>
      <c r="M46" s="85"/>
      <c r="N46" s="85"/>
      <c r="O46" s="85"/>
      <c r="P46" s="85"/>
      <c r="Q46" s="85"/>
      <c r="R46" s="85"/>
      <c r="S46" s="85"/>
      <c r="T46" s="85"/>
      <c r="U46" s="85"/>
      <c r="V46" s="58" t="s">
        <v>134</v>
      </c>
      <c r="W46" s="86">
        <v>9.1000000000000004E-3</v>
      </c>
      <c r="X46" s="62"/>
      <c r="Y46" s="59"/>
      <c r="Z46" s="117"/>
      <c r="AA46" s="58"/>
      <c r="AB46" s="108">
        <f t="shared" ca="1" si="0"/>
        <v>0</v>
      </c>
      <c r="AC46" s="108">
        <f t="shared" ca="1" si="1"/>
        <v>9.1000000000000004E-3</v>
      </c>
      <c r="AD46" s="3">
        <f t="shared" si="6"/>
        <v>12</v>
      </c>
      <c r="AE46" s="88"/>
    </row>
    <row r="47" spans="1:44" s="3" customFormat="1" ht="42.75" customHeight="1" x14ac:dyDescent="0.2">
      <c r="A47" s="58" t="s">
        <v>53</v>
      </c>
      <c r="B47" s="59" t="s">
        <v>311</v>
      </c>
      <c r="C47" s="58" t="s">
        <v>138</v>
      </c>
      <c r="D47" s="58" t="s">
        <v>100</v>
      </c>
      <c r="E47" s="58" t="s">
        <v>182</v>
      </c>
      <c r="F47" s="60" t="s">
        <v>174</v>
      </c>
      <c r="G47" s="61" t="str">
        <f t="shared" si="11"/>
        <v xml:space="preserve">Director Jurídico </v>
      </c>
      <c r="H47" s="62">
        <v>43955</v>
      </c>
      <c r="I47" s="62">
        <v>44006</v>
      </c>
      <c r="J47" s="85"/>
      <c r="K47" s="85"/>
      <c r="L47" s="85"/>
      <c r="M47" s="85"/>
      <c r="N47" s="85"/>
      <c r="O47" s="85"/>
      <c r="P47" s="85"/>
      <c r="Q47" s="85"/>
      <c r="R47" s="85"/>
      <c r="S47" s="85"/>
      <c r="T47" s="85"/>
      <c r="U47" s="85"/>
      <c r="V47" s="58" t="s">
        <v>134</v>
      </c>
      <c r="W47" s="86">
        <v>0.01</v>
      </c>
      <c r="X47" s="62"/>
      <c r="Y47" s="59"/>
      <c r="Z47" s="117"/>
      <c r="AA47" s="58"/>
      <c r="AB47" s="108">
        <f t="shared" ca="1" si="0"/>
        <v>0</v>
      </c>
      <c r="AC47" s="108">
        <f t="shared" ca="1" si="1"/>
        <v>0.01</v>
      </c>
      <c r="AD47" s="3">
        <f t="shared" si="6"/>
        <v>6</v>
      </c>
    </row>
    <row r="48" spans="1:44" ht="42.75" customHeight="1" x14ac:dyDescent="0.2">
      <c r="A48" s="58" t="s">
        <v>53</v>
      </c>
      <c r="B48" s="59" t="s">
        <v>316</v>
      </c>
      <c r="C48" s="58" t="s">
        <v>103</v>
      </c>
      <c r="D48" s="58" t="s">
        <v>105</v>
      </c>
      <c r="E48" s="58" t="s">
        <v>182</v>
      </c>
      <c r="F48" s="60" t="s">
        <v>249</v>
      </c>
      <c r="G48" s="61" t="str">
        <f t="shared" si="11"/>
        <v>Líderes de Cada Proceso</v>
      </c>
      <c r="H48" s="62">
        <v>43922</v>
      </c>
      <c r="I48" s="62">
        <v>43951</v>
      </c>
      <c r="J48" s="85"/>
      <c r="K48" s="85"/>
      <c r="L48" s="85"/>
      <c r="M48" s="85"/>
      <c r="N48" s="85"/>
      <c r="O48" s="85"/>
      <c r="P48" s="85"/>
      <c r="Q48" s="85"/>
      <c r="R48" s="85"/>
      <c r="S48" s="85"/>
      <c r="T48" s="85"/>
      <c r="U48" s="85"/>
      <c r="V48" s="58" t="s">
        <v>134</v>
      </c>
      <c r="W48" s="63">
        <v>0.01</v>
      </c>
      <c r="X48" s="62"/>
      <c r="Y48" s="59"/>
      <c r="Z48" s="117"/>
      <c r="AA48" s="58"/>
      <c r="AB48" s="184">
        <f t="shared" ca="1" si="0"/>
        <v>0</v>
      </c>
      <c r="AC48" s="184">
        <f t="shared" ca="1" si="1"/>
        <v>0.01</v>
      </c>
      <c r="AD48" s="3">
        <f t="shared" si="6"/>
        <v>4</v>
      </c>
      <c r="AE48" s="125"/>
      <c r="AF48" s="125"/>
      <c r="AG48" s="71"/>
      <c r="AH48" s="71"/>
      <c r="AN48" s="3"/>
      <c r="AO48" s="3"/>
      <c r="AP48" s="3"/>
      <c r="AQ48" s="3"/>
    </row>
    <row r="49" spans="1:43" ht="42.75" customHeight="1" x14ac:dyDescent="0.2">
      <c r="A49" s="58" t="s">
        <v>53</v>
      </c>
      <c r="B49" s="59" t="s">
        <v>203</v>
      </c>
      <c r="C49" s="58" t="s">
        <v>103</v>
      </c>
      <c r="D49" s="58" t="s">
        <v>103</v>
      </c>
      <c r="E49" s="58" t="s">
        <v>182</v>
      </c>
      <c r="F49" s="79" t="s">
        <v>248</v>
      </c>
      <c r="G49" s="61" t="str">
        <f t="shared" si="11"/>
        <v>Líderes de Cada Proceso</v>
      </c>
      <c r="H49" s="62">
        <v>43922</v>
      </c>
      <c r="I49" s="62">
        <v>43951</v>
      </c>
      <c r="J49" s="85"/>
      <c r="K49" s="85"/>
      <c r="L49" s="85"/>
      <c r="M49" s="85"/>
      <c r="N49" s="85"/>
      <c r="O49" s="85"/>
      <c r="P49" s="85"/>
      <c r="Q49" s="85"/>
      <c r="R49" s="85"/>
      <c r="S49" s="85"/>
      <c r="T49" s="85"/>
      <c r="U49" s="85"/>
      <c r="V49" s="58" t="s">
        <v>134</v>
      </c>
      <c r="W49" s="86">
        <v>0.01</v>
      </c>
      <c r="X49" s="62"/>
      <c r="Y49" s="59"/>
      <c r="Z49" s="117"/>
      <c r="AA49" s="58"/>
      <c r="AB49" s="108">
        <f t="shared" ca="1" si="0"/>
        <v>0</v>
      </c>
      <c r="AC49" s="108">
        <f t="shared" ca="1" si="1"/>
        <v>0.01</v>
      </c>
      <c r="AD49" s="3">
        <f t="shared" si="6"/>
        <v>4</v>
      </c>
      <c r="AN49" s="3"/>
      <c r="AO49" s="3"/>
      <c r="AP49" s="3"/>
      <c r="AQ49" s="3"/>
    </row>
    <row r="50" spans="1:43" ht="42.75" customHeight="1" x14ac:dyDescent="0.2">
      <c r="A50" s="58" t="s">
        <v>53</v>
      </c>
      <c r="B50" s="114" t="s">
        <v>99</v>
      </c>
      <c r="C50" s="58" t="s">
        <v>76</v>
      </c>
      <c r="D50" s="58" t="s">
        <v>100</v>
      </c>
      <c r="E50" s="58" t="s">
        <v>182</v>
      </c>
      <c r="F50" s="79" t="s">
        <v>248</v>
      </c>
      <c r="G50" s="61" t="str">
        <f t="shared" si="11"/>
        <v xml:space="preserve">Jefe Oficina Asesora de Planeación </v>
      </c>
      <c r="H50" s="62">
        <v>44013</v>
      </c>
      <c r="I50" s="62">
        <v>44062</v>
      </c>
      <c r="J50" s="85"/>
      <c r="K50" s="85"/>
      <c r="L50" s="85"/>
      <c r="M50" s="85"/>
      <c r="N50" s="85"/>
      <c r="O50" s="85"/>
      <c r="P50" s="85"/>
      <c r="Q50" s="85"/>
      <c r="R50" s="85"/>
      <c r="S50" s="85"/>
      <c r="T50" s="85"/>
      <c r="U50" s="85"/>
      <c r="V50" s="58" t="s">
        <v>134</v>
      </c>
      <c r="W50" s="86">
        <v>0.01</v>
      </c>
      <c r="X50" s="62"/>
      <c r="Y50" s="59"/>
      <c r="Z50" s="117"/>
      <c r="AA50" s="58"/>
      <c r="AB50" s="108">
        <f t="shared" ca="1" si="0"/>
        <v>0</v>
      </c>
      <c r="AC50" s="108">
        <f t="shared" ca="1" si="1"/>
        <v>0.01</v>
      </c>
      <c r="AD50" s="3">
        <f t="shared" si="6"/>
        <v>8</v>
      </c>
      <c r="AN50" s="3"/>
      <c r="AO50" s="3"/>
      <c r="AP50" s="3"/>
      <c r="AQ50" s="3"/>
    </row>
    <row r="51" spans="1:43" ht="42.75" customHeight="1" x14ac:dyDescent="0.2">
      <c r="A51" s="58" t="s">
        <v>53</v>
      </c>
      <c r="B51" s="114" t="s">
        <v>205</v>
      </c>
      <c r="C51" s="58" t="s">
        <v>76</v>
      </c>
      <c r="D51" s="58" t="s">
        <v>100</v>
      </c>
      <c r="E51" s="58" t="s">
        <v>182</v>
      </c>
      <c r="F51" s="79" t="s">
        <v>248</v>
      </c>
      <c r="G51" s="61" t="str">
        <f t="shared" si="11"/>
        <v xml:space="preserve">Jefe Oficina Asesora de Planeación </v>
      </c>
      <c r="H51" s="62">
        <v>44089</v>
      </c>
      <c r="I51" s="62">
        <v>44104</v>
      </c>
      <c r="J51" s="85"/>
      <c r="K51" s="85"/>
      <c r="L51" s="85"/>
      <c r="M51" s="85"/>
      <c r="N51" s="85"/>
      <c r="O51" s="85"/>
      <c r="P51" s="85"/>
      <c r="Q51" s="85"/>
      <c r="R51" s="85"/>
      <c r="S51" s="85"/>
      <c r="T51" s="85"/>
      <c r="U51" s="85"/>
      <c r="V51" s="58" t="s">
        <v>134</v>
      </c>
      <c r="W51" s="86">
        <v>0.01</v>
      </c>
      <c r="X51" s="62"/>
      <c r="Y51" s="59"/>
      <c r="Z51" s="117"/>
      <c r="AA51" s="58"/>
      <c r="AB51" s="108">
        <f t="shared" ref="AB51:AB82" ca="1" si="22">IF(ISERROR(VLOOKUP(AA51,INDIRECT(VLOOKUP(A51,ACTA,2,0)&amp;"A"),2,0))=TRUE,0,W51*(VLOOKUP(AA51,INDIRECT(VLOOKUP(A51,ACTA,2,0)&amp;"A"),2,0)))</f>
        <v>0</v>
      </c>
      <c r="AC51" s="108">
        <f t="shared" ref="AC51:AC82" ca="1" si="23">+W51-AB51</f>
        <v>0.01</v>
      </c>
      <c r="AD51" s="3">
        <f t="shared" si="6"/>
        <v>9</v>
      </c>
      <c r="AN51" s="3"/>
      <c r="AO51" s="3"/>
      <c r="AP51" s="3"/>
      <c r="AQ51" s="3"/>
    </row>
    <row r="52" spans="1:43" ht="42.75" customHeight="1" x14ac:dyDescent="0.2">
      <c r="A52" s="58" t="s">
        <v>53</v>
      </c>
      <c r="B52" s="59" t="s">
        <v>120</v>
      </c>
      <c r="C52" s="58" t="s">
        <v>90</v>
      </c>
      <c r="D52" s="58" t="s">
        <v>101</v>
      </c>
      <c r="E52" s="58" t="s">
        <v>182</v>
      </c>
      <c r="F52" s="60" t="s">
        <v>50</v>
      </c>
      <c r="G52" s="61" t="str">
        <f t="shared" si="11"/>
        <v>Subdirector Administrativo</v>
      </c>
      <c r="H52" s="113"/>
      <c r="I52" s="113"/>
      <c r="J52" s="85"/>
      <c r="K52" s="85"/>
      <c r="L52" s="85"/>
      <c r="M52" s="85"/>
      <c r="N52" s="85"/>
      <c r="O52" s="85"/>
      <c r="P52" s="85"/>
      <c r="Q52" s="85"/>
      <c r="R52" s="85"/>
      <c r="S52" s="85"/>
      <c r="T52" s="85"/>
      <c r="U52" s="85"/>
      <c r="V52" s="58" t="s">
        <v>134</v>
      </c>
      <c r="W52" s="86">
        <v>5.0000000000000001E-3</v>
      </c>
      <c r="X52" s="62"/>
      <c r="Y52" s="59"/>
      <c r="Z52" s="117"/>
      <c r="AA52" s="58"/>
      <c r="AB52" s="108">
        <f t="shared" ca="1" si="22"/>
        <v>0</v>
      </c>
      <c r="AC52" s="108">
        <f t="shared" ca="1" si="23"/>
        <v>5.0000000000000001E-3</v>
      </c>
      <c r="AD52" s="3">
        <v>12</v>
      </c>
      <c r="AN52" s="3"/>
      <c r="AO52" s="3"/>
      <c r="AP52" s="3"/>
      <c r="AQ52" s="3"/>
    </row>
    <row r="53" spans="1:43" ht="42.75" customHeight="1" x14ac:dyDescent="0.2">
      <c r="A53" s="58" t="s">
        <v>53</v>
      </c>
      <c r="B53" s="59" t="s">
        <v>121</v>
      </c>
      <c r="C53" s="58" t="s">
        <v>92</v>
      </c>
      <c r="D53" s="58" t="s">
        <v>101</v>
      </c>
      <c r="E53" s="58" t="s">
        <v>182</v>
      </c>
      <c r="F53" s="60" t="s">
        <v>50</v>
      </c>
      <c r="G53" s="61" t="str">
        <f t="shared" si="11"/>
        <v>Subdirector Financiero</v>
      </c>
      <c r="H53" s="113"/>
      <c r="I53" s="113"/>
      <c r="J53" s="85"/>
      <c r="K53" s="85"/>
      <c r="L53" s="85"/>
      <c r="M53" s="85"/>
      <c r="N53" s="85"/>
      <c r="O53" s="85"/>
      <c r="P53" s="85"/>
      <c r="Q53" s="85"/>
      <c r="R53" s="85"/>
      <c r="S53" s="85"/>
      <c r="T53" s="85"/>
      <c r="U53" s="85"/>
      <c r="V53" s="58" t="s">
        <v>134</v>
      </c>
      <c r="W53" s="86">
        <v>5.0000000000000001E-3</v>
      </c>
      <c r="X53" s="62"/>
      <c r="Y53" s="59"/>
      <c r="Z53" s="117"/>
      <c r="AA53" s="58"/>
      <c r="AB53" s="108">
        <f t="shared" ca="1" si="22"/>
        <v>0</v>
      </c>
      <c r="AC53" s="108">
        <f t="shared" ca="1" si="23"/>
        <v>5.0000000000000001E-3</v>
      </c>
      <c r="AD53" s="3">
        <v>12</v>
      </c>
      <c r="AN53" s="3"/>
      <c r="AO53" s="3"/>
      <c r="AP53" s="3"/>
      <c r="AQ53" s="3"/>
    </row>
    <row r="54" spans="1:43" ht="42.75" customHeight="1" x14ac:dyDescent="0.2">
      <c r="A54" s="58" t="s">
        <v>53</v>
      </c>
      <c r="B54" s="59" t="s">
        <v>120</v>
      </c>
      <c r="C54" s="58" t="s">
        <v>90</v>
      </c>
      <c r="D54" s="58" t="s">
        <v>101</v>
      </c>
      <c r="E54" s="58" t="s">
        <v>182</v>
      </c>
      <c r="F54" s="60" t="s">
        <v>50</v>
      </c>
      <c r="G54" s="61" t="str">
        <f t="shared" si="11"/>
        <v>Subdirector Administrativo</v>
      </c>
      <c r="H54" s="113"/>
      <c r="I54" s="113"/>
      <c r="J54" s="85"/>
      <c r="K54" s="85"/>
      <c r="L54" s="85"/>
      <c r="M54" s="85"/>
      <c r="N54" s="85"/>
      <c r="O54" s="85"/>
      <c r="P54" s="85"/>
      <c r="Q54" s="85"/>
      <c r="R54" s="85"/>
      <c r="S54" s="85"/>
      <c r="T54" s="85"/>
      <c r="U54" s="85"/>
      <c r="V54" s="58" t="s">
        <v>134</v>
      </c>
      <c r="W54" s="86">
        <v>5.0000000000000001E-3</v>
      </c>
      <c r="X54" s="62"/>
      <c r="Y54" s="59"/>
      <c r="Z54" s="117"/>
      <c r="AA54" s="58"/>
      <c r="AB54" s="108">
        <f t="shared" ca="1" si="22"/>
        <v>0</v>
      </c>
      <c r="AC54" s="108">
        <f t="shared" ca="1" si="23"/>
        <v>5.0000000000000001E-3</v>
      </c>
      <c r="AD54" s="3">
        <v>12</v>
      </c>
      <c r="AN54" s="3"/>
      <c r="AO54" s="3"/>
      <c r="AP54" s="3"/>
      <c r="AQ54" s="3"/>
    </row>
    <row r="55" spans="1:43" ht="42.75" customHeight="1" x14ac:dyDescent="0.2">
      <c r="A55" s="58" t="s">
        <v>53</v>
      </c>
      <c r="B55" s="114" t="s">
        <v>303</v>
      </c>
      <c r="C55" s="58" t="s">
        <v>79</v>
      </c>
      <c r="D55" s="58" t="s">
        <v>100</v>
      </c>
      <c r="E55" s="58" t="s">
        <v>182</v>
      </c>
      <c r="F55" s="87" t="s">
        <v>44</v>
      </c>
      <c r="G55" s="61" t="str">
        <f t="shared" si="11"/>
        <v>Subdirector Administrativo</v>
      </c>
      <c r="H55" s="62">
        <v>43955</v>
      </c>
      <c r="I55" s="62">
        <v>44012</v>
      </c>
      <c r="J55" s="85"/>
      <c r="K55" s="85"/>
      <c r="L55" s="85"/>
      <c r="M55" s="85"/>
      <c r="N55" s="85"/>
      <c r="O55" s="85"/>
      <c r="P55" s="85"/>
      <c r="Q55" s="85"/>
      <c r="R55" s="85"/>
      <c r="S55" s="85"/>
      <c r="T55" s="85"/>
      <c r="U55" s="85"/>
      <c r="V55" s="58" t="s">
        <v>134</v>
      </c>
      <c r="W55" s="86">
        <v>0.01</v>
      </c>
      <c r="X55" s="85"/>
      <c r="Y55" s="59"/>
      <c r="Z55" s="117"/>
      <c r="AA55" s="58"/>
      <c r="AB55" s="108">
        <f t="shared" ca="1" si="22"/>
        <v>0</v>
      </c>
      <c r="AC55" s="108">
        <f t="shared" ca="1" si="23"/>
        <v>0.01</v>
      </c>
      <c r="AD55" s="3">
        <f t="shared" si="6"/>
        <v>6</v>
      </c>
      <c r="AN55" s="3"/>
      <c r="AO55" s="3"/>
      <c r="AP55" s="3"/>
      <c r="AQ55" s="3"/>
    </row>
    <row r="56" spans="1:43" ht="42.75" customHeight="1" x14ac:dyDescent="0.2">
      <c r="A56" s="58" t="s">
        <v>53</v>
      </c>
      <c r="B56" s="59" t="s">
        <v>122</v>
      </c>
      <c r="C56" s="58" t="s">
        <v>151</v>
      </c>
      <c r="D56" s="58" t="s">
        <v>101</v>
      </c>
      <c r="E56" s="58" t="s">
        <v>182</v>
      </c>
      <c r="F56" s="79" t="s">
        <v>173</v>
      </c>
      <c r="G56" s="61" t="str">
        <f t="shared" si="11"/>
        <v>Director de Gestión Corporativa y CID</v>
      </c>
      <c r="H56" s="62">
        <v>43832</v>
      </c>
      <c r="I56" s="62">
        <v>43860</v>
      </c>
      <c r="J56" s="85"/>
      <c r="K56" s="85"/>
      <c r="L56" s="85"/>
      <c r="M56" s="85"/>
      <c r="N56" s="85"/>
      <c r="O56" s="85"/>
      <c r="P56" s="85"/>
      <c r="Q56" s="85"/>
      <c r="R56" s="85"/>
      <c r="S56" s="85"/>
      <c r="T56" s="85"/>
      <c r="U56" s="85"/>
      <c r="V56" s="58" t="s">
        <v>134</v>
      </c>
      <c r="W56" s="86">
        <v>5.0000000000000001E-3</v>
      </c>
      <c r="X56" s="62">
        <v>43861</v>
      </c>
      <c r="Y56" s="117" t="s">
        <v>339</v>
      </c>
      <c r="Z56" s="117" t="s">
        <v>404</v>
      </c>
      <c r="AA56" s="58" t="s">
        <v>194</v>
      </c>
      <c r="AB56" s="122">
        <f t="shared" ca="1" si="22"/>
        <v>5.000000000000001E-3</v>
      </c>
      <c r="AC56" s="122">
        <f t="shared" ca="1" si="23"/>
        <v>0</v>
      </c>
      <c r="AD56" s="3">
        <f t="shared" si="6"/>
        <v>1</v>
      </c>
      <c r="AN56" s="3"/>
      <c r="AO56" s="3"/>
      <c r="AP56" s="3"/>
      <c r="AQ56" s="3"/>
    </row>
    <row r="57" spans="1:43" ht="42.75" customHeight="1" x14ac:dyDescent="0.2">
      <c r="A57" s="58" t="s">
        <v>53</v>
      </c>
      <c r="B57" s="59" t="s">
        <v>319</v>
      </c>
      <c r="C57" s="58" t="s">
        <v>103</v>
      </c>
      <c r="D57" s="58" t="s">
        <v>103</v>
      </c>
      <c r="E57" s="58" t="s">
        <v>182</v>
      </c>
      <c r="F57" s="79" t="s">
        <v>173</v>
      </c>
      <c r="G57" s="61" t="str">
        <f t="shared" si="11"/>
        <v>Líderes de Cada Proceso</v>
      </c>
      <c r="H57" s="97">
        <v>43838</v>
      </c>
      <c r="I57" s="97">
        <v>43847</v>
      </c>
      <c r="J57" s="85"/>
      <c r="K57" s="85"/>
      <c r="L57" s="85"/>
      <c r="M57" s="85"/>
      <c r="N57" s="85"/>
      <c r="O57" s="85"/>
      <c r="P57" s="85"/>
      <c r="Q57" s="85"/>
      <c r="R57" s="85"/>
      <c r="S57" s="85"/>
      <c r="T57" s="85"/>
      <c r="U57" s="85"/>
      <c r="V57" s="58" t="s">
        <v>134</v>
      </c>
      <c r="W57" s="86">
        <v>5.0000000000000001E-3</v>
      </c>
      <c r="X57" s="62">
        <v>43847</v>
      </c>
      <c r="Y57" s="117" t="s">
        <v>340</v>
      </c>
      <c r="Z57" s="117" t="s">
        <v>405</v>
      </c>
      <c r="AA57" s="58" t="s">
        <v>194</v>
      </c>
      <c r="AB57" s="122">
        <f t="shared" ca="1" si="22"/>
        <v>5.000000000000001E-3</v>
      </c>
      <c r="AC57" s="122">
        <f t="shared" ca="1" si="23"/>
        <v>0</v>
      </c>
      <c r="AD57" s="3">
        <f t="shared" si="6"/>
        <v>1</v>
      </c>
      <c r="AN57" s="3"/>
      <c r="AO57" s="3"/>
      <c r="AP57" s="3"/>
      <c r="AQ57" s="3"/>
    </row>
    <row r="58" spans="1:43" ht="42.75" customHeight="1" x14ac:dyDescent="0.2">
      <c r="A58" s="58" t="s">
        <v>53</v>
      </c>
      <c r="B58" s="59" t="s">
        <v>122</v>
      </c>
      <c r="C58" s="58" t="s">
        <v>151</v>
      </c>
      <c r="D58" s="58" t="s">
        <v>101</v>
      </c>
      <c r="E58" s="58" t="s">
        <v>182</v>
      </c>
      <c r="F58" s="79" t="s">
        <v>173</v>
      </c>
      <c r="G58" s="61" t="str">
        <f t="shared" si="11"/>
        <v>Director de Gestión Corporativa y CID</v>
      </c>
      <c r="H58" s="62">
        <v>44013</v>
      </c>
      <c r="I58" s="62">
        <v>44041</v>
      </c>
      <c r="J58" s="85"/>
      <c r="K58" s="85"/>
      <c r="L58" s="85"/>
      <c r="M58" s="85"/>
      <c r="N58" s="85"/>
      <c r="O58" s="85"/>
      <c r="P58" s="85"/>
      <c r="Q58" s="85"/>
      <c r="R58" s="85"/>
      <c r="S58" s="85"/>
      <c r="T58" s="85"/>
      <c r="U58" s="85"/>
      <c r="V58" s="58" t="s">
        <v>134</v>
      </c>
      <c r="W58" s="86">
        <v>5.0000000000000001E-3</v>
      </c>
      <c r="X58" s="62"/>
      <c r="Y58" s="59"/>
      <c r="Z58" s="117"/>
      <c r="AA58" s="58"/>
      <c r="AB58" s="108">
        <f t="shared" ca="1" si="22"/>
        <v>0</v>
      </c>
      <c r="AC58" s="108">
        <f t="shared" ca="1" si="23"/>
        <v>5.0000000000000001E-3</v>
      </c>
      <c r="AD58" s="3">
        <f t="shared" si="6"/>
        <v>7</v>
      </c>
      <c r="AN58" s="3"/>
      <c r="AO58" s="3"/>
      <c r="AP58" s="3"/>
      <c r="AQ58" s="3"/>
    </row>
    <row r="59" spans="1:43" ht="42.75" customHeight="1" x14ac:dyDescent="0.2">
      <c r="A59" s="58" t="s">
        <v>47</v>
      </c>
      <c r="B59" s="59" t="s">
        <v>272</v>
      </c>
      <c r="C59" s="58" t="s">
        <v>93</v>
      </c>
      <c r="D59" s="58" t="s">
        <v>102</v>
      </c>
      <c r="E59" s="58" t="s">
        <v>182</v>
      </c>
      <c r="F59" s="60" t="s">
        <v>181</v>
      </c>
      <c r="G59" s="61" t="str">
        <f t="shared" ref="G59:G90" si="24">IF(LEN(C59)&gt;0,VLOOKUP(C59,PROCESO2,3,0),"")</f>
        <v>Asesor de Control Interno</v>
      </c>
      <c r="H59" s="62">
        <v>43864</v>
      </c>
      <c r="I59" s="62">
        <v>43882</v>
      </c>
      <c r="J59" s="85"/>
      <c r="K59" s="85"/>
      <c r="L59" s="85"/>
      <c r="M59" s="85"/>
      <c r="N59" s="85"/>
      <c r="O59" s="85"/>
      <c r="P59" s="85"/>
      <c r="Q59" s="85"/>
      <c r="R59" s="85"/>
      <c r="S59" s="85"/>
      <c r="T59" s="85"/>
      <c r="U59" s="85"/>
      <c r="V59" s="58" t="s">
        <v>274</v>
      </c>
      <c r="W59" s="63">
        <v>5.0000000000000001E-3</v>
      </c>
      <c r="X59" s="62">
        <v>43880</v>
      </c>
      <c r="Y59" s="117" t="s">
        <v>461</v>
      </c>
      <c r="Z59" s="117" t="s">
        <v>406</v>
      </c>
      <c r="AA59" s="58" t="s">
        <v>60</v>
      </c>
      <c r="AB59" s="122">
        <f t="shared" ca="1" si="22"/>
        <v>5.0000000000000001E-3</v>
      </c>
      <c r="AC59" s="122">
        <f t="shared" ca="1" si="23"/>
        <v>0</v>
      </c>
      <c r="AD59" s="3">
        <f t="shared" si="6"/>
        <v>2</v>
      </c>
      <c r="AN59" s="3"/>
      <c r="AO59" s="3"/>
      <c r="AP59" s="3"/>
      <c r="AQ59" s="3"/>
    </row>
    <row r="60" spans="1:43" ht="42.75" customHeight="1" x14ac:dyDescent="0.2">
      <c r="A60" s="58" t="s">
        <v>47</v>
      </c>
      <c r="B60" s="59" t="s">
        <v>208</v>
      </c>
      <c r="C60" s="58" t="s">
        <v>93</v>
      </c>
      <c r="D60" s="58" t="s">
        <v>102</v>
      </c>
      <c r="E60" s="58" t="s">
        <v>182</v>
      </c>
      <c r="F60" s="60" t="s">
        <v>174</v>
      </c>
      <c r="G60" s="61" t="str">
        <f t="shared" si="24"/>
        <v>Asesor de Control Interno</v>
      </c>
      <c r="H60" s="62">
        <v>43832</v>
      </c>
      <c r="I60" s="62">
        <v>43839</v>
      </c>
      <c r="J60" s="85"/>
      <c r="K60" s="85"/>
      <c r="L60" s="85"/>
      <c r="M60" s="85"/>
      <c r="N60" s="85"/>
      <c r="O60" s="85"/>
      <c r="P60" s="85"/>
      <c r="Q60" s="85"/>
      <c r="R60" s="85"/>
      <c r="S60" s="85"/>
      <c r="T60" s="85"/>
      <c r="U60" s="85"/>
      <c r="V60" s="58" t="s">
        <v>251</v>
      </c>
      <c r="W60" s="86">
        <v>1E-3</v>
      </c>
      <c r="X60" s="62">
        <v>43839</v>
      </c>
      <c r="Y60" s="59" t="s">
        <v>335</v>
      </c>
      <c r="Z60" s="59" t="s">
        <v>407</v>
      </c>
      <c r="AA60" s="58" t="s">
        <v>60</v>
      </c>
      <c r="AB60" s="122">
        <f t="shared" ca="1" si="22"/>
        <v>1E-3</v>
      </c>
      <c r="AC60" s="122">
        <f t="shared" ca="1" si="23"/>
        <v>0</v>
      </c>
      <c r="AD60" s="3">
        <f t="shared" si="6"/>
        <v>1</v>
      </c>
      <c r="AN60" s="3"/>
      <c r="AO60" s="3"/>
      <c r="AP60" s="3"/>
      <c r="AQ60" s="3"/>
    </row>
    <row r="61" spans="1:43" ht="42.75" customHeight="1" x14ac:dyDescent="0.2">
      <c r="A61" s="58" t="s">
        <v>47</v>
      </c>
      <c r="B61" s="59" t="s">
        <v>208</v>
      </c>
      <c r="C61" s="58" t="s">
        <v>93</v>
      </c>
      <c r="D61" s="58" t="s">
        <v>102</v>
      </c>
      <c r="E61" s="58" t="s">
        <v>182</v>
      </c>
      <c r="F61" s="60" t="s">
        <v>174</v>
      </c>
      <c r="G61" s="61" t="str">
        <f t="shared" si="24"/>
        <v>Asesor de Control Interno</v>
      </c>
      <c r="H61" s="62">
        <v>43864</v>
      </c>
      <c r="I61" s="62">
        <v>43868</v>
      </c>
      <c r="J61" s="85"/>
      <c r="K61" s="85"/>
      <c r="L61" s="85"/>
      <c r="M61" s="85"/>
      <c r="N61" s="85"/>
      <c r="O61" s="85"/>
      <c r="P61" s="85"/>
      <c r="Q61" s="85"/>
      <c r="R61" s="85"/>
      <c r="S61" s="85"/>
      <c r="T61" s="85"/>
      <c r="U61" s="85"/>
      <c r="V61" s="58" t="s">
        <v>251</v>
      </c>
      <c r="W61" s="86">
        <v>1E-3</v>
      </c>
      <c r="X61" s="62">
        <v>43871</v>
      </c>
      <c r="Y61" s="59" t="s">
        <v>336</v>
      </c>
      <c r="Z61" s="59" t="s">
        <v>380</v>
      </c>
      <c r="AA61" s="58" t="s">
        <v>60</v>
      </c>
      <c r="AB61" s="122">
        <f t="shared" ca="1" si="22"/>
        <v>1E-3</v>
      </c>
      <c r="AC61" s="122">
        <f t="shared" ca="1" si="23"/>
        <v>0</v>
      </c>
      <c r="AD61" s="3">
        <f t="shared" si="6"/>
        <v>2</v>
      </c>
      <c r="AE61" s="31"/>
      <c r="AF61" s="31"/>
      <c r="AN61" s="3"/>
      <c r="AO61" s="3"/>
      <c r="AP61" s="3"/>
      <c r="AQ61" s="3"/>
    </row>
    <row r="62" spans="1:43" ht="42.75" customHeight="1" x14ac:dyDescent="0.2">
      <c r="A62" s="58" t="s">
        <v>47</v>
      </c>
      <c r="B62" s="59" t="s">
        <v>208</v>
      </c>
      <c r="C62" s="58" t="s">
        <v>93</v>
      </c>
      <c r="D62" s="58" t="s">
        <v>102</v>
      </c>
      <c r="E62" s="58" t="s">
        <v>182</v>
      </c>
      <c r="F62" s="60" t="s">
        <v>174</v>
      </c>
      <c r="G62" s="61" t="str">
        <f t="shared" si="24"/>
        <v>Asesor de Control Interno</v>
      </c>
      <c r="H62" s="62">
        <v>43892</v>
      </c>
      <c r="I62" s="62">
        <v>43896</v>
      </c>
      <c r="J62" s="85"/>
      <c r="K62" s="85"/>
      <c r="L62" s="85"/>
      <c r="M62" s="85"/>
      <c r="N62" s="85"/>
      <c r="O62" s="85"/>
      <c r="P62" s="85"/>
      <c r="Q62" s="85"/>
      <c r="R62" s="85"/>
      <c r="S62" s="85"/>
      <c r="T62" s="85"/>
      <c r="U62" s="85"/>
      <c r="V62" s="58" t="s">
        <v>251</v>
      </c>
      <c r="W62" s="86">
        <v>1E-3</v>
      </c>
      <c r="X62" s="62">
        <v>43899</v>
      </c>
      <c r="Y62" s="117" t="s">
        <v>474</v>
      </c>
      <c r="Z62" s="117" t="s">
        <v>475</v>
      </c>
      <c r="AA62" s="58" t="s">
        <v>60</v>
      </c>
      <c r="AB62" s="122">
        <f t="shared" ca="1" si="22"/>
        <v>1E-3</v>
      </c>
      <c r="AC62" s="122">
        <f t="shared" ca="1" si="23"/>
        <v>0</v>
      </c>
      <c r="AD62" s="3">
        <f t="shared" si="6"/>
        <v>3</v>
      </c>
      <c r="AE62" s="31"/>
      <c r="AF62" s="31"/>
      <c r="AN62" s="3"/>
      <c r="AO62" s="3"/>
      <c r="AP62" s="3"/>
      <c r="AQ62" s="3"/>
    </row>
    <row r="63" spans="1:43" ht="42.75" customHeight="1" x14ac:dyDescent="0.2">
      <c r="A63" s="58" t="s">
        <v>47</v>
      </c>
      <c r="B63" s="59" t="s">
        <v>208</v>
      </c>
      <c r="C63" s="58" t="s">
        <v>93</v>
      </c>
      <c r="D63" s="58" t="s">
        <v>102</v>
      </c>
      <c r="E63" s="58" t="s">
        <v>182</v>
      </c>
      <c r="F63" s="60" t="s">
        <v>174</v>
      </c>
      <c r="G63" s="61" t="str">
        <f t="shared" si="24"/>
        <v>Asesor de Control Interno</v>
      </c>
      <c r="H63" s="62">
        <v>43922</v>
      </c>
      <c r="I63" s="62">
        <v>43928</v>
      </c>
      <c r="J63" s="85"/>
      <c r="K63" s="85"/>
      <c r="L63" s="85"/>
      <c r="M63" s="85"/>
      <c r="N63" s="85"/>
      <c r="O63" s="85"/>
      <c r="P63" s="85"/>
      <c r="Q63" s="85"/>
      <c r="R63" s="85"/>
      <c r="S63" s="85"/>
      <c r="T63" s="85"/>
      <c r="U63" s="85"/>
      <c r="V63" s="58" t="s">
        <v>251</v>
      </c>
      <c r="W63" s="86">
        <v>1E-3</v>
      </c>
      <c r="X63" s="62"/>
      <c r="Y63" s="59"/>
      <c r="Z63" s="117"/>
      <c r="AA63" s="58"/>
      <c r="AB63" s="108">
        <f t="shared" ca="1" si="22"/>
        <v>0</v>
      </c>
      <c r="AC63" s="108">
        <f t="shared" ca="1" si="23"/>
        <v>1E-3</v>
      </c>
      <c r="AD63" s="3">
        <f t="shared" si="6"/>
        <v>4</v>
      </c>
      <c r="AE63" s="31"/>
      <c r="AF63" s="31"/>
      <c r="AN63" s="3"/>
      <c r="AO63" s="3"/>
      <c r="AP63" s="3"/>
      <c r="AQ63" s="3"/>
    </row>
    <row r="64" spans="1:43" ht="42.75" customHeight="1" x14ac:dyDescent="0.2">
      <c r="A64" s="58" t="s">
        <v>47</v>
      </c>
      <c r="B64" s="59" t="s">
        <v>208</v>
      </c>
      <c r="C64" s="58" t="s">
        <v>93</v>
      </c>
      <c r="D64" s="58" t="s">
        <v>102</v>
      </c>
      <c r="E64" s="58" t="s">
        <v>182</v>
      </c>
      <c r="F64" s="60" t="s">
        <v>174</v>
      </c>
      <c r="G64" s="61" t="str">
        <f t="shared" si="24"/>
        <v>Asesor de Control Interno</v>
      </c>
      <c r="H64" s="62">
        <v>43955</v>
      </c>
      <c r="I64" s="62">
        <v>43959</v>
      </c>
      <c r="J64" s="85"/>
      <c r="K64" s="85"/>
      <c r="L64" s="85"/>
      <c r="M64" s="85"/>
      <c r="N64" s="85"/>
      <c r="O64" s="85"/>
      <c r="P64" s="85"/>
      <c r="Q64" s="85"/>
      <c r="R64" s="85"/>
      <c r="S64" s="85"/>
      <c r="T64" s="85"/>
      <c r="U64" s="85"/>
      <c r="V64" s="58" t="s">
        <v>251</v>
      </c>
      <c r="W64" s="86">
        <v>1E-3</v>
      </c>
      <c r="X64" s="62"/>
      <c r="Y64" s="59"/>
      <c r="Z64" s="117"/>
      <c r="AA64" s="58"/>
      <c r="AB64" s="108">
        <f t="shared" ca="1" si="22"/>
        <v>0</v>
      </c>
      <c r="AC64" s="108">
        <f t="shared" ca="1" si="23"/>
        <v>1E-3</v>
      </c>
      <c r="AD64" s="3">
        <f t="shared" si="6"/>
        <v>5</v>
      </c>
      <c r="AE64" s="31"/>
      <c r="AF64" s="31"/>
      <c r="AN64" s="3"/>
      <c r="AO64" s="3"/>
      <c r="AP64" s="3"/>
      <c r="AQ64" s="3"/>
    </row>
    <row r="65" spans="1:43" ht="42.75" customHeight="1" x14ac:dyDescent="0.2">
      <c r="A65" s="58" t="s">
        <v>47</v>
      </c>
      <c r="B65" s="59" t="s">
        <v>208</v>
      </c>
      <c r="C65" s="58" t="s">
        <v>93</v>
      </c>
      <c r="D65" s="58" t="s">
        <v>102</v>
      </c>
      <c r="E65" s="58" t="s">
        <v>182</v>
      </c>
      <c r="F65" s="60" t="s">
        <v>174</v>
      </c>
      <c r="G65" s="61" t="str">
        <f t="shared" si="24"/>
        <v>Asesor de Control Interno</v>
      </c>
      <c r="H65" s="62">
        <v>43983</v>
      </c>
      <c r="I65" s="62">
        <v>43987</v>
      </c>
      <c r="J65" s="85"/>
      <c r="K65" s="85"/>
      <c r="L65" s="85"/>
      <c r="M65" s="85"/>
      <c r="N65" s="85"/>
      <c r="O65" s="85"/>
      <c r="P65" s="85"/>
      <c r="Q65" s="85"/>
      <c r="R65" s="85"/>
      <c r="S65" s="85"/>
      <c r="T65" s="85"/>
      <c r="U65" s="85"/>
      <c r="V65" s="58" t="s">
        <v>251</v>
      </c>
      <c r="W65" s="86">
        <v>1E-3</v>
      </c>
      <c r="X65" s="62"/>
      <c r="Y65" s="59"/>
      <c r="Z65" s="117"/>
      <c r="AA65" s="58"/>
      <c r="AB65" s="108">
        <f t="shared" ca="1" si="22"/>
        <v>0</v>
      </c>
      <c r="AC65" s="108">
        <f t="shared" ca="1" si="23"/>
        <v>1E-3</v>
      </c>
      <c r="AD65" s="3">
        <f t="shared" si="6"/>
        <v>6</v>
      </c>
      <c r="AE65" s="31"/>
      <c r="AF65" s="31"/>
      <c r="AN65" s="3"/>
      <c r="AO65" s="3"/>
      <c r="AP65" s="3"/>
      <c r="AQ65" s="3"/>
    </row>
    <row r="66" spans="1:43" ht="42.75" customHeight="1" x14ac:dyDescent="0.2">
      <c r="A66" s="58" t="s">
        <v>47</v>
      </c>
      <c r="B66" s="59" t="s">
        <v>208</v>
      </c>
      <c r="C66" s="58" t="s">
        <v>93</v>
      </c>
      <c r="D66" s="58" t="s">
        <v>102</v>
      </c>
      <c r="E66" s="58" t="s">
        <v>182</v>
      </c>
      <c r="F66" s="60" t="s">
        <v>174</v>
      </c>
      <c r="G66" s="61" t="str">
        <f t="shared" si="24"/>
        <v>Asesor de Control Interno</v>
      </c>
      <c r="H66" s="62">
        <v>44013</v>
      </c>
      <c r="I66" s="62">
        <v>44019</v>
      </c>
      <c r="J66" s="85"/>
      <c r="K66" s="85"/>
      <c r="L66" s="85"/>
      <c r="M66" s="85"/>
      <c r="N66" s="85"/>
      <c r="O66" s="85"/>
      <c r="P66" s="85"/>
      <c r="Q66" s="85"/>
      <c r="R66" s="85"/>
      <c r="S66" s="85"/>
      <c r="T66" s="85"/>
      <c r="U66" s="85"/>
      <c r="V66" s="58" t="s">
        <v>251</v>
      </c>
      <c r="W66" s="86">
        <v>1E-3</v>
      </c>
      <c r="X66" s="62"/>
      <c r="Y66" s="59"/>
      <c r="Z66" s="117"/>
      <c r="AA66" s="58"/>
      <c r="AB66" s="108">
        <f t="shared" ca="1" si="22"/>
        <v>0</v>
      </c>
      <c r="AC66" s="108">
        <f t="shared" ca="1" si="23"/>
        <v>1E-3</v>
      </c>
      <c r="AD66" s="3">
        <f t="shared" si="6"/>
        <v>7</v>
      </c>
      <c r="AE66" s="31"/>
      <c r="AF66" s="31"/>
      <c r="AN66" s="3"/>
      <c r="AO66" s="3"/>
      <c r="AP66" s="3"/>
      <c r="AQ66" s="3"/>
    </row>
    <row r="67" spans="1:43" ht="42.75" customHeight="1" x14ac:dyDescent="0.2">
      <c r="A67" s="58" t="s">
        <v>47</v>
      </c>
      <c r="B67" s="59" t="s">
        <v>208</v>
      </c>
      <c r="C67" s="58" t="s">
        <v>93</v>
      </c>
      <c r="D67" s="58" t="s">
        <v>102</v>
      </c>
      <c r="E67" s="58" t="s">
        <v>182</v>
      </c>
      <c r="F67" s="60" t="s">
        <v>174</v>
      </c>
      <c r="G67" s="61" t="str">
        <f t="shared" si="24"/>
        <v>Asesor de Control Interno</v>
      </c>
      <c r="H67" s="62">
        <v>44046</v>
      </c>
      <c r="I67" s="62">
        <v>44053</v>
      </c>
      <c r="J67" s="85"/>
      <c r="K67" s="85"/>
      <c r="L67" s="85"/>
      <c r="M67" s="85"/>
      <c r="N67" s="85"/>
      <c r="O67" s="85"/>
      <c r="P67" s="85"/>
      <c r="Q67" s="85"/>
      <c r="R67" s="85"/>
      <c r="S67" s="85"/>
      <c r="T67" s="85"/>
      <c r="U67" s="85"/>
      <c r="V67" s="58" t="s">
        <v>251</v>
      </c>
      <c r="W67" s="86">
        <v>1E-3</v>
      </c>
      <c r="X67" s="62"/>
      <c r="Y67" s="59"/>
      <c r="Z67" s="117"/>
      <c r="AA67" s="58"/>
      <c r="AB67" s="108">
        <f t="shared" ca="1" si="22"/>
        <v>0</v>
      </c>
      <c r="AC67" s="108">
        <f t="shared" ca="1" si="23"/>
        <v>1E-3</v>
      </c>
      <c r="AD67" s="3">
        <f t="shared" si="6"/>
        <v>8</v>
      </c>
      <c r="AE67" s="31"/>
      <c r="AF67" s="31"/>
      <c r="AN67" s="3"/>
      <c r="AO67" s="3"/>
      <c r="AP67" s="3"/>
      <c r="AQ67" s="3"/>
    </row>
    <row r="68" spans="1:43" ht="42.75" customHeight="1" x14ac:dyDescent="0.2">
      <c r="A68" s="58" t="s">
        <v>47</v>
      </c>
      <c r="B68" s="59" t="s">
        <v>208</v>
      </c>
      <c r="C68" s="58" t="s">
        <v>93</v>
      </c>
      <c r="D68" s="58" t="s">
        <v>102</v>
      </c>
      <c r="E68" s="58" t="s">
        <v>182</v>
      </c>
      <c r="F68" s="60" t="s">
        <v>174</v>
      </c>
      <c r="G68" s="61" t="str">
        <f t="shared" si="24"/>
        <v>Asesor de Control Interno</v>
      </c>
      <c r="H68" s="62">
        <v>44075</v>
      </c>
      <c r="I68" s="62">
        <v>44081</v>
      </c>
      <c r="J68" s="85"/>
      <c r="K68" s="85"/>
      <c r="L68" s="85"/>
      <c r="M68" s="85"/>
      <c r="N68" s="85"/>
      <c r="O68" s="85"/>
      <c r="P68" s="85"/>
      <c r="Q68" s="85"/>
      <c r="R68" s="85"/>
      <c r="S68" s="85"/>
      <c r="T68" s="85"/>
      <c r="U68" s="85"/>
      <c r="V68" s="58" t="s">
        <v>251</v>
      </c>
      <c r="W68" s="86">
        <v>1E-3</v>
      </c>
      <c r="X68" s="62"/>
      <c r="Y68" s="59"/>
      <c r="Z68" s="117"/>
      <c r="AA68" s="58"/>
      <c r="AB68" s="108">
        <f t="shared" ca="1" si="22"/>
        <v>0</v>
      </c>
      <c r="AC68" s="108">
        <f t="shared" ca="1" si="23"/>
        <v>1E-3</v>
      </c>
      <c r="AD68" s="3">
        <f t="shared" si="6"/>
        <v>9</v>
      </c>
      <c r="AE68" s="31"/>
      <c r="AF68" s="31"/>
      <c r="AN68" s="3"/>
      <c r="AO68" s="3"/>
      <c r="AP68" s="3"/>
      <c r="AQ68" s="3"/>
    </row>
    <row r="69" spans="1:43" ht="42.75" customHeight="1" x14ac:dyDescent="0.2">
      <c r="A69" s="58" t="s">
        <v>47</v>
      </c>
      <c r="B69" s="59" t="s">
        <v>208</v>
      </c>
      <c r="C69" s="58" t="s">
        <v>93</v>
      </c>
      <c r="D69" s="58" t="s">
        <v>102</v>
      </c>
      <c r="E69" s="58" t="s">
        <v>182</v>
      </c>
      <c r="F69" s="60" t="s">
        <v>174</v>
      </c>
      <c r="G69" s="61" t="str">
        <f t="shared" si="24"/>
        <v>Asesor de Control Interno</v>
      </c>
      <c r="H69" s="62">
        <v>44105</v>
      </c>
      <c r="I69" s="62">
        <v>44111</v>
      </c>
      <c r="J69" s="85"/>
      <c r="K69" s="85"/>
      <c r="L69" s="85"/>
      <c r="M69" s="85"/>
      <c r="N69" s="85"/>
      <c r="O69" s="85"/>
      <c r="P69" s="85"/>
      <c r="Q69" s="85"/>
      <c r="R69" s="85"/>
      <c r="S69" s="85"/>
      <c r="T69" s="85"/>
      <c r="U69" s="85"/>
      <c r="V69" s="58" t="s">
        <v>251</v>
      </c>
      <c r="W69" s="86">
        <v>1E-3</v>
      </c>
      <c r="X69" s="62"/>
      <c r="Y69" s="59"/>
      <c r="Z69" s="117"/>
      <c r="AA69" s="58"/>
      <c r="AB69" s="108">
        <f t="shared" ca="1" si="22"/>
        <v>0</v>
      </c>
      <c r="AC69" s="108">
        <f t="shared" ca="1" si="23"/>
        <v>1E-3</v>
      </c>
      <c r="AD69" s="3">
        <f t="shared" si="6"/>
        <v>10</v>
      </c>
      <c r="AE69" s="31"/>
      <c r="AF69" s="31"/>
      <c r="AN69" s="3"/>
      <c r="AO69" s="3"/>
      <c r="AP69" s="3"/>
      <c r="AQ69" s="3"/>
    </row>
    <row r="70" spans="1:43" ht="42.75" customHeight="1" x14ac:dyDescent="0.2">
      <c r="A70" s="58" t="s">
        <v>47</v>
      </c>
      <c r="B70" s="59" t="s">
        <v>208</v>
      </c>
      <c r="C70" s="58" t="s">
        <v>93</v>
      </c>
      <c r="D70" s="58" t="s">
        <v>102</v>
      </c>
      <c r="E70" s="58" t="s">
        <v>182</v>
      </c>
      <c r="F70" s="60" t="s">
        <v>174</v>
      </c>
      <c r="G70" s="61" t="str">
        <f t="shared" si="24"/>
        <v>Asesor de Control Interno</v>
      </c>
      <c r="H70" s="62">
        <v>44138</v>
      </c>
      <c r="I70" s="62">
        <v>44144</v>
      </c>
      <c r="J70" s="85"/>
      <c r="K70" s="85"/>
      <c r="L70" s="85"/>
      <c r="M70" s="85"/>
      <c r="N70" s="85"/>
      <c r="O70" s="85"/>
      <c r="P70" s="85"/>
      <c r="Q70" s="85"/>
      <c r="R70" s="85"/>
      <c r="S70" s="85"/>
      <c r="T70" s="85"/>
      <c r="U70" s="85"/>
      <c r="V70" s="58" t="s">
        <v>251</v>
      </c>
      <c r="W70" s="86">
        <v>1E-3</v>
      </c>
      <c r="X70" s="62"/>
      <c r="Y70" s="59"/>
      <c r="Z70" s="117"/>
      <c r="AA70" s="58"/>
      <c r="AB70" s="108">
        <f t="shared" ca="1" si="22"/>
        <v>0</v>
      </c>
      <c r="AC70" s="108">
        <f t="shared" ca="1" si="23"/>
        <v>1E-3</v>
      </c>
      <c r="AD70" s="3">
        <f t="shared" si="6"/>
        <v>11</v>
      </c>
      <c r="AE70" s="31"/>
      <c r="AF70" s="31"/>
      <c r="AN70" s="3"/>
      <c r="AO70" s="3"/>
      <c r="AP70" s="3"/>
      <c r="AQ70" s="3"/>
    </row>
    <row r="71" spans="1:43" ht="42.75" customHeight="1" x14ac:dyDescent="0.2">
      <c r="A71" s="58" t="s">
        <v>47</v>
      </c>
      <c r="B71" s="59" t="s">
        <v>208</v>
      </c>
      <c r="C71" s="58" t="s">
        <v>93</v>
      </c>
      <c r="D71" s="58" t="s">
        <v>102</v>
      </c>
      <c r="E71" s="58" t="s">
        <v>182</v>
      </c>
      <c r="F71" s="60" t="s">
        <v>174</v>
      </c>
      <c r="G71" s="61" t="str">
        <f t="shared" si="24"/>
        <v>Asesor de Control Interno</v>
      </c>
      <c r="H71" s="62">
        <v>44166</v>
      </c>
      <c r="I71" s="62">
        <v>44172</v>
      </c>
      <c r="J71" s="85"/>
      <c r="K71" s="85"/>
      <c r="L71" s="85"/>
      <c r="M71" s="85"/>
      <c r="N71" s="85"/>
      <c r="O71" s="85"/>
      <c r="P71" s="85"/>
      <c r="Q71" s="85"/>
      <c r="R71" s="85"/>
      <c r="S71" s="85"/>
      <c r="T71" s="85"/>
      <c r="U71" s="85"/>
      <c r="V71" s="58" t="s">
        <v>251</v>
      </c>
      <c r="W71" s="86">
        <v>1E-3</v>
      </c>
      <c r="X71" s="62"/>
      <c r="Y71" s="59"/>
      <c r="Z71" s="117"/>
      <c r="AA71" s="58"/>
      <c r="AB71" s="108">
        <f t="shared" ca="1" si="22"/>
        <v>0</v>
      </c>
      <c r="AC71" s="108">
        <f t="shared" ca="1" si="23"/>
        <v>1E-3</v>
      </c>
      <c r="AD71" s="3">
        <f t="shared" si="6"/>
        <v>12</v>
      </c>
      <c r="AE71" s="31"/>
      <c r="AF71" s="31"/>
      <c r="AN71" s="3"/>
      <c r="AO71" s="3"/>
      <c r="AP71" s="3"/>
      <c r="AQ71" s="3"/>
    </row>
    <row r="72" spans="1:43" ht="42.75" customHeight="1" x14ac:dyDescent="0.2">
      <c r="A72" s="58" t="s">
        <v>47</v>
      </c>
      <c r="B72" s="59" t="s">
        <v>119</v>
      </c>
      <c r="C72" s="58" t="s">
        <v>93</v>
      </c>
      <c r="D72" s="58" t="s">
        <v>102</v>
      </c>
      <c r="E72" s="58" t="s">
        <v>182</v>
      </c>
      <c r="F72" s="79" t="s">
        <v>249</v>
      </c>
      <c r="G72" s="61" t="str">
        <f t="shared" si="24"/>
        <v>Asesor de Control Interno</v>
      </c>
      <c r="H72" s="62">
        <v>43832</v>
      </c>
      <c r="I72" s="62">
        <v>43839</v>
      </c>
      <c r="J72" s="85"/>
      <c r="K72" s="85"/>
      <c r="L72" s="85"/>
      <c r="M72" s="85"/>
      <c r="N72" s="85"/>
      <c r="O72" s="85"/>
      <c r="P72" s="85"/>
      <c r="Q72" s="85"/>
      <c r="R72" s="85"/>
      <c r="S72" s="85"/>
      <c r="T72" s="85"/>
      <c r="U72" s="85"/>
      <c r="V72" s="58" t="s">
        <v>250</v>
      </c>
      <c r="W72" s="86">
        <v>1E-3</v>
      </c>
      <c r="X72" s="62">
        <v>43843</v>
      </c>
      <c r="Y72" s="117" t="s">
        <v>341</v>
      </c>
      <c r="Z72" s="117" t="s">
        <v>334</v>
      </c>
      <c r="AA72" s="58" t="s">
        <v>60</v>
      </c>
      <c r="AB72" s="122">
        <f t="shared" ca="1" si="22"/>
        <v>1E-3</v>
      </c>
      <c r="AC72" s="122">
        <f t="shared" ca="1" si="23"/>
        <v>0</v>
      </c>
      <c r="AD72" s="3">
        <f t="shared" si="6"/>
        <v>1</v>
      </c>
      <c r="AE72" s="31"/>
      <c r="AF72" s="31"/>
      <c r="AN72" s="3"/>
      <c r="AO72" s="3"/>
      <c r="AP72" s="3"/>
      <c r="AQ72" s="3"/>
    </row>
    <row r="73" spans="1:43" ht="42.75" customHeight="1" x14ac:dyDescent="0.2">
      <c r="A73" s="58" t="s">
        <v>47</v>
      </c>
      <c r="B73" s="59" t="s">
        <v>270</v>
      </c>
      <c r="C73" s="58" t="s">
        <v>93</v>
      </c>
      <c r="D73" s="58" t="s">
        <v>102</v>
      </c>
      <c r="E73" s="58" t="s">
        <v>182</v>
      </c>
      <c r="F73" s="79" t="s">
        <v>249</v>
      </c>
      <c r="G73" s="61" t="str">
        <f t="shared" si="24"/>
        <v>Asesor de Control Interno</v>
      </c>
      <c r="H73" s="62">
        <v>43844</v>
      </c>
      <c r="I73" s="62">
        <v>43868</v>
      </c>
      <c r="J73" s="85"/>
      <c r="K73" s="85"/>
      <c r="L73" s="85"/>
      <c r="M73" s="85"/>
      <c r="N73" s="85"/>
      <c r="O73" s="85"/>
      <c r="P73" s="85"/>
      <c r="Q73" s="85"/>
      <c r="R73" s="85"/>
      <c r="S73" s="85"/>
      <c r="T73" s="85"/>
      <c r="U73" s="85"/>
      <c r="V73" s="58" t="s">
        <v>210</v>
      </c>
      <c r="W73" s="86">
        <v>1.4999999999999999E-2</v>
      </c>
      <c r="X73" s="62">
        <v>43861</v>
      </c>
      <c r="Y73" s="117" t="s">
        <v>342</v>
      </c>
      <c r="Z73" s="117" t="s">
        <v>354</v>
      </c>
      <c r="AA73" s="58" t="s">
        <v>60</v>
      </c>
      <c r="AB73" s="122">
        <f t="shared" ca="1" si="22"/>
        <v>1.4999999999999999E-2</v>
      </c>
      <c r="AC73" s="122">
        <f t="shared" ca="1" si="23"/>
        <v>0</v>
      </c>
      <c r="AD73" s="3">
        <f t="shared" si="6"/>
        <v>2</v>
      </c>
      <c r="AE73" s="125"/>
      <c r="AF73" s="125"/>
      <c r="AG73" s="71"/>
      <c r="AH73" s="71"/>
      <c r="AI73" s="127"/>
      <c r="AN73" s="3"/>
      <c r="AO73" s="3"/>
      <c r="AP73" s="3"/>
      <c r="AQ73" s="3"/>
    </row>
    <row r="74" spans="1:43" ht="42.75" customHeight="1" x14ac:dyDescent="0.2">
      <c r="A74" s="58" t="s">
        <v>47</v>
      </c>
      <c r="B74" s="59" t="s">
        <v>204</v>
      </c>
      <c r="C74" s="58" t="s">
        <v>93</v>
      </c>
      <c r="D74" s="58" t="s">
        <v>102</v>
      </c>
      <c r="E74" s="58" t="s">
        <v>182</v>
      </c>
      <c r="F74" s="79" t="s">
        <v>249</v>
      </c>
      <c r="G74" s="61" t="str">
        <f t="shared" si="24"/>
        <v>Asesor de Control Interno</v>
      </c>
      <c r="H74" s="62">
        <v>43850</v>
      </c>
      <c r="I74" s="62">
        <v>43920</v>
      </c>
      <c r="J74" s="85"/>
      <c r="K74" s="85"/>
      <c r="L74" s="85"/>
      <c r="M74" s="85"/>
      <c r="N74" s="85"/>
      <c r="O74" s="85"/>
      <c r="P74" s="85"/>
      <c r="Q74" s="85"/>
      <c r="R74" s="85"/>
      <c r="S74" s="85"/>
      <c r="T74" s="85"/>
      <c r="U74" s="85"/>
      <c r="V74" s="58" t="s">
        <v>210</v>
      </c>
      <c r="W74" s="86">
        <v>1.4999999999999999E-2</v>
      </c>
      <c r="X74" s="62">
        <v>43909</v>
      </c>
      <c r="Y74" s="117" t="s">
        <v>410</v>
      </c>
      <c r="Z74" s="117" t="s">
        <v>411</v>
      </c>
      <c r="AA74" s="58" t="s">
        <v>60</v>
      </c>
      <c r="AB74" s="122">
        <f t="shared" ca="1" si="22"/>
        <v>1.4999999999999999E-2</v>
      </c>
      <c r="AC74" s="122">
        <f t="shared" ca="1" si="23"/>
        <v>0</v>
      </c>
      <c r="AD74" s="3">
        <f t="shared" si="6"/>
        <v>3</v>
      </c>
      <c r="AE74" s="125"/>
      <c r="AF74" s="125"/>
      <c r="AG74" s="71"/>
      <c r="AH74" s="71"/>
      <c r="AI74" s="127"/>
      <c r="AN74" s="3"/>
      <c r="AO74" s="3"/>
      <c r="AP74" s="3"/>
      <c r="AQ74" s="3"/>
    </row>
    <row r="75" spans="1:43" ht="42.75" customHeight="1" x14ac:dyDescent="0.2">
      <c r="A75" s="58" t="s">
        <v>47</v>
      </c>
      <c r="B75" s="59" t="s">
        <v>119</v>
      </c>
      <c r="C75" s="58" t="s">
        <v>93</v>
      </c>
      <c r="D75" s="58" t="s">
        <v>102</v>
      </c>
      <c r="E75" s="58" t="s">
        <v>182</v>
      </c>
      <c r="F75" s="79" t="s">
        <v>249</v>
      </c>
      <c r="G75" s="61" t="str">
        <f t="shared" si="24"/>
        <v>Asesor de Control Interno</v>
      </c>
      <c r="H75" s="62">
        <v>43864</v>
      </c>
      <c r="I75" s="62">
        <v>43868</v>
      </c>
      <c r="J75" s="85"/>
      <c r="K75" s="85"/>
      <c r="L75" s="85"/>
      <c r="M75" s="85"/>
      <c r="N75" s="85"/>
      <c r="O75" s="85"/>
      <c r="P75" s="85"/>
      <c r="Q75" s="85"/>
      <c r="R75" s="85"/>
      <c r="S75" s="85"/>
      <c r="T75" s="85"/>
      <c r="U75" s="85"/>
      <c r="V75" s="58" t="s">
        <v>250</v>
      </c>
      <c r="W75" s="86">
        <v>1E-3</v>
      </c>
      <c r="X75" s="62">
        <v>43867</v>
      </c>
      <c r="Y75" s="117" t="s">
        <v>343</v>
      </c>
      <c r="Z75" s="117" t="s">
        <v>355</v>
      </c>
      <c r="AA75" s="58" t="s">
        <v>60</v>
      </c>
      <c r="AB75" s="122">
        <f t="shared" ca="1" si="22"/>
        <v>1E-3</v>
      </c>
      <c r="AC75" s="122">
        <f t="shared" ca="1" si="23"/>
        <v>0</v>
      </c>
      <c r="AD75" s="3">
        <f t="shared" si="6"/>
        <v>2</v>
      </c>
      <c r="AN75" s="3"/>
      <c r="AO75" s="3"/>
      <c r="AP75" s="3"/>
      <c r="AQ75" s="3"/>
    </row>
    <row r="76" spans="1:43" ht="42.75" customHeight="1" x14ac:dyDescent="0.2">
      <c r="A76" s="58" t="s">
        <v>47</v>
      </c>
      <c r="B76" s="59" t="s">
        <v>119</v>
      </c>
      <c r="C76" s="58" t="s">
        <v>93</v>
      </c>
      <c r="D76" s="58" t="s">
        <v>102</v>
      </c>
      <c r="E76" s="58" t="s">
        <v>182</v>
      </c>
      <c r="F76" s="79" t="s">
        <v>249</v>
      </c>
      <c r="G76" s="61" t="str">
        <f t="shared" si="24"/>
        <v>Asesor de Control Interno</v>
      </c>
      <c r="H76" s="62">
        <v>43892</v>
      </c>
      <c r="I76" s="62">
        <v>43896</v>
      </c>
      <c r="J76" s="85"/>
      <c r="K76" s="85"/>
      <c r="L76" s="85"/>
      <c r="M76" s="85"/>
      <c r="N76" s="85"/>
      <c r="O76" s="85"/>
      <c r="P76" s="85"/>
      <c r="Q76" s="85"/>
      <c r="R76" s="85"/>
      <c r="S76" s="85"/>
      <c r="T76" s="85"/>
      <c r="U76" s="85"/>
      <c r="V76" s="58" t="s">
        <v>250</v>
      </c>
      <c r="W76" s="86">
        <v>1E-3</v>
      </c>
      <c r="X76" s="62">
        <v>43892</v>
      </c>
      <c r="Y76" s="117" t="s">
        <v>343</v>
      </c>
      <c r="Z76" s="117" t="s">
        <v>412</v>
      </c>
      <c r="AA76" s="58" t="s">
        <v>60</v>
      </c>
      <c r="AB76" s="122">
        <f t="shared" ca="1" si="22"/>
        <v>1E-3</v>
      </c>
      <c r="AC76" s="122">
        <f t="shared" ca="1" si="23"/>
        <v>0</v>
      </c>
      <c r="AD76" s="3">
        <f t="shared" si="6"/>
        <v>3</v>
      </c>
      <c r="AN76" s="3"/>
      <c r="AO76" s="3"/>
      <c r="AP76" s="3"/>
      <c r="AQ76" s="3"/>
    </row>
    <row r="77" spans="1:43" ht="42.75" customHeight="1" x14ac:dyDescent="0.2">
      <c r="A77" s="58" t="s">
        <v>47</v>
      </c>
      <c r="B77" s="59" t="s">
        <v>270</v>
      </c>
      <c r="C77" s="58" t="s">
        <v>93</v>
      </c>
      <c r="D77" s="58" t="s">
        <v>102</v>
      </c>
      <c r="E77" s="58" t="s">
        <v>182</v>
      </c>
      <c r="F77" s="79" t="s">
        <v>249</v>
      </c>
      <c r="G77" s="61" t="str">
        <f t="shared" si="24"/>
        <v>Asesor de Control Interno</v>
      </c>
      <c r="H77" s="62">
        <v>43900</v>
      </c>
      <c r="I77" s="62">
        <v>43928</v>
      </c>
      <c r="J77" s="85"/>
      <c r="K77" s="85"/>
      <c r="L77" s="85"/>
      <c r="M77" s="85"/>
      <c r="N77" s="85"/>
      <c r="O77" s="85"/>
      <c r="P77" s="85"/>
      <c r="Q77" s="85"/>
      <c r="R77" s="85"/>
      <c r="S77" s="85"/>
      <c r="T77" s="85"/>
      <c r="U77" s="85"/>
      <c r="V77" s="58" t="s">
        <v>210</v>
      </c>
      <c r="W77" s="86">
        <v>1.4999999999999999E-2</v>
      </c>
      <c r="X77" s="62"/>
      <c r="Y77" s="59" t="s">
        <v>413</v>
      </c>
      <c r="Z77" s="117" t="s">
        <v>414</v>
      </c>
      <c r="AA77" s="58" t="s">
        <v>62</v>
      </c>
      <c r="AB77" s="121">
        <f t="shared" ca="1" si="22"/>
        <v>1.5E-3</v>
      </c>
      <c r="AC77" s="121">
        <f t="shared" ca="1" si="23"/>
        <v>1.35E-2</v>
      </c>
      <c r="AD77" s="3">
        <f t="shared" si="6"/>
        <v>4</v>
      </c>
      <c r="AE77" s="125">
        <f>+I77-H77</f>
        <v>28</v>
      </c>
      <c r="AF77" s="125">
        <f>+$AF$18-H77</f>
        <v>21</v>
      </c>
      <c r="AG77" s="71">
        <f>+AF77/AE77</f>
        <v>0.75</v>
      </c>
      <c r="AH77" s="185">
        <f>+AG77*W77</f>
        <v>1.125E-2</v>
      </c>
      <c r="AN77" s="3"/>
      <c r="AO77" s="3"/>
      <c r="AP77" s="3"/>
      <c r="AQ77" s="3"/>
    </row>
    <row r="78" spans="1:43" ht="42.75" customHeight="1" x14ac:dyDescent="0.2">
      <c r="A78" s="58" t="s">
        <v>47</v>
      </c>
      <c r="B78" s="59" t="s">
        <v>119</v>
      </c>
      <c r="C78" s="58" t="s">
        <v>93</v>
      </c>
      <c r="D78" s="58" t="s">
        <v>102</v>
      </c>
      <c r="E78" s="58" t="s">
        <v>182</v>
      </c>
      <c r="F78" s="79" t="s">
        <v>249</v>
      </c>
      <c r="G78" s="61" t="str">
        <f t="shared" si="24"/>
        <v>Asesor de Control Interno</v>
      </c>
      <c r="H78" s="62">
        <v>43922</v>
      </c>
      <c r="I78" s="62">
        <v>43928</v>
      </c>
      <c r="J78" s="85"/>
      <c r="K78" s="85"/>
      <c r="L78" s="85"/>
      <c r="M78" s="85"/>
      <c r="N78" s="85"/>
      <c r="O78" s="85"/>
      <c r="P78" s="85"/>
      <c r="Q78" s="85"/>
      <c r="R78" s="85"/>
      <c r="S78" s="85"/>
      <c r="T78" s="85"/>
      <c r="U78" s="85"/>
      <c r="V78" s="58" t="s">
        <v>250</v>
      </c>
      <c r="W78" s="86">
        <v>1E-3</v>
      </c>
      <c r="X78" s="62"/>
      <c r="Y78" s="59"/>
      <c r="Z78" s="117"/>
      <c r="AA78" s="58"/>
      <c r="AB78" s="108">
        <f t="shared" ca="1" si="22"/>
        <v>0</v>
      </c>
      <c r="AC78" s="108">
        <f t="shared" ca="1" si="23"/>
        <v>1E-3</v>
      </c>
      <c r="AD78" s="3">
        <f t="shared" si="6"/>
        <v>4</v>
      </c>
      <c r="AN78" s="3"/>
      <c r="AO78" s="3"/>
      <c r="AP78" s="3"/>
      <c r="AQ78" s="3"/>
    </row>
    <row r="79" spans="1:43" ht="42.75" customHeight="1" x14ac:dyDescent="0.2">
      <c r="A79" s="58" t="s">
        <v>47</v>
      </c>
      <c r="B79" s="59" t="s">
        <v>119</v>
      </c>
      <c r="C79" s="58" t="s">
        <v>93</v>
      </c>
      <c r="D79" s="58" t="s">
        <v>102</v>
      </c>
      <c r="E79" s="58" t="s">
        <v>182</v>
      </c>
      <c r="F79" s="79" t="s">
        <v>249</v>
      </c>
      <c r="G79" s="61" t="str">
        <f t="shared" si="24"/>
        <v>Asesor de Control Interno</v>
      </c>
      <c r="H79" s="62">
        <v>43955</v>
      </c>
      <c r="I79" s="62">
        <v>43959</v>
      </c>
      <c r="J79" s="85"/>
      <c r="K79" s="85"/>
      <c r="L79" s="85"/>
      <c r="M79" s="85"/>
      <c r="N79" s="85"/>
      <c r="O79" s="85"/>
      <c r="P79" s="85"/>
      <c r="Q79" s="85"/>
      <c r="R79" s="85"/>
      <c r="S79" s="85"/>
      <c r="T79" s="85"/>
      <c r="U79" s="85"/>
      <c r="V79" s="58" t="s">
        <v>250</v>
      </c>
      <c r="W79" s="86">
        <v>1E-3</v>
      </c>
      <c r="X79" s="62"/>
      <c r="Y79" s="59"/>
      <c r="Z79" s="117"/>
      <c r="AA79" s="58"/>
      <c r="AB79" s="108">
        <f t="shared" ca="1" si="22"/>
        <v>0</v>
      </c>
      <c r="AC79" s="108">
        <f t="shared" ca="1" si="23"/>
        <v>1E-3</v>
      </c>
      <c r="AD79" s="3">
        <f t="shared" si="6"/>
        <v>5</v>
      </c>
      <c r="AN79" s="3"/>
      <c r="AO79" s="3"/>
      <c r="AP79" s="3"/>
      <c r="AQ79" s="3"/>
    </row>
    <row r="80" spans="1:43" ht="42.75" customHeight="1" x14ac:dyDescent="0.2">
      <c r="A80" s="58" t="s">
        <v>47</v>
      </c>
      <c r="B80" s="59" t="s">
        <v>119</v>
      </c>
      <c r="C80" s="58" t="s">
        <v>93</v>
      </c>
      <c r="D80" s="58" t="s">
        <v>102</v>
      </c>
      <c r="E80" s="58" t="s">
        <v>182</v>
      </c>
      <c r="F80" s="79" t="s">
        <v>249</v>
      </c>
      <c r="G80" s="61" t="str">
        <f t="shared" si="24"/>
        <v>Asesor de Control Interno</v>
      </c>
      <c r="H80" s="62">
        <v>43983</v>
      </c>
      <c r="I80" s="62">
        <v>43987</v>
      </c>
      <c r="J80" s="85"/>
      <c r="K80" s="85"/>
      <c r="L80" s="85"/>
      <c r="M80" s="85"/>
      <c r="N80" s="85"/>
      <c r="O80" s="85"/>
      <c r="P80" s="85"/>
      <c r="Q80" s="85"/>
      <c r="R80" s="85"/>
      <c r="S80" s="85"/>
      <c r="T80" s="85"/>
      <c r="U80" s="85"/>
      <c r="V80" s="58" t="s">
        <v>250</v>
      </c>
      <c r="W80" s="86">
        <v>1E-3</v>
      </c>
      <c r="X80" s="62"/>
      <c r="Y80" s="59"/>
      <c r="Z80" s="117"/>
      <c r="AA80" s="58"/>
      <c r="AB80" s="108">
        <f t="shared" ca="1" si="22"/>
        <v>0</v>
      </c>
      <c r="AC80" s="108">
        <f t="shared" ca="1" si="23"/>
        <v>1E-3</v>
      </c>
      <c r="AD80" s="3">
        <f t="shared" si="6"/>
        <v>6</v>
      </c>
      <c r="AN80" s="3"/>
      <c r="AO80" s="3"/>
      <c r="AP80" s="3"/>
      <c r="AQ80" s="3"/>
    </row>
    <row r="81" spans="1:43" ht="42.75" customHeight="1" x14ac:dyDescent="0.2">
      <c r="A81" s="58" t="s">
        <v>47</v>
      </c>
      <c r="B81" s="114" t="s">
        <v>269</v>
      </c>
      <c r="C81" s="58" t="s">
        <v>93</v>
      </c>
      <c r="D81" s="58" t="s">
        <v>102</v>
      </c>
      <c r="E81" s="58" t="s">
        <v>182</v>
      </c>
      <c r="F81" s="79" t="s">
        <v>249</v>
      </c>
      <c r="G81" s="61" t="str">
        <f t="shared" si="24"/>
        <v>Asesor de Control Interno</v>
      </c>
      <c r="H81" s="62">
        <v>43990</v>
      </c>
      <c r="I81" s="62">
        <v>44043</v>
      </c>
      <c r="J81" s="85"/>
      <c r="K81" s="85"/>
      <c r="L81" s="85"/>
      <c r="M81" s="85"/>
      <c r="N81" s="85"/>
      <c r="O81" s="85"/>
      <c r="P81" s="85"/>
      <c r="Q81" s="85"/>
      <c r="R81" s="85"/>
      <c r="S81" s="85"/>
      <c r="T81" s="85"/>
      <c r="U81" s="85"/>
      <c r="V81" s="58" t="s">
        <v>209</v>
      </c>
      <c r="W81" s="86">
        <v>0.01</v>
      </c>
      <c r="X81" s="62"/>
      <c r="Y81" s="59"/>
      <c r="Z81" s="117"/>
      <c r="AA81" s="58"/>
      <c r="AB81" s="108">
        <f t="shared" ca="1" si="22"/>
        <v>0</v>
      </c>
      <c r="AC81" s="108">
        <f t="shared" ca="1" si="23"/>
        <v>0.01</v>
      </c>
      <c r="AD81" s="3">
        <f t="shared" si="6"/>
        <v>7</v>
      </c>
      <c r="AN81" s="3"/>
      <c r="AO81" s="3"/>
      <c r="AP81" s="3"/>
      <c r="AQ81" s="3"/>
    </row>
    <row r="82" spans="1:43" ht="42.75" customHeight="1" x14ac:dyDescent="0.2">
      <c r="A82" s="58" t="s">
        <v>47</v>
      </c>
      <c r="B82" s="59" t="s">
        <v>119</v>
      </c>
      <c r="C82" s="58" t="s">
        <v>93</v>
      </c>
      <c r="D82" s="58" t="s">
        <v>102</v>
      </c>
      <c r="E82" s="58" t="s">
        <v>182</v>
      </c>
      <c r="F82" s="79" t="s">
        <v>249</v>
      </c>
      <c r="G82" s="61" t="str">
        <f t="shared" si="24"/>
        <v>Asesor de Control Interno</v>
      </c>
      <c r="H82" s="62">
        <v>44013</v>
      </c>
      <c r="I82" s="62">
        <v>44019</v>
      </c>
      <c r="J82" s="85"/>
      <c r="K82" s="85"/>
      <c r="L82" s="85"/>
      <c r="M82" s="85"/>
      <c r="N82" s="85"/>
      <c r="O82" s="85"/>
      <c r="P82" s="85"/>
      <c r="Q82" s="85"/>
      <c r="R82" s="85"/>
      <c r="S82" s="85"/>
      <c r="T82" s="85"/>
      <c r="U82" s="85"/>
      <c r="V82" s="58" t="s">
        <v>250</v>
      </c>
      <c r="W82" s="86">
        <v>1E-3</v>
      </c>
      <c r="X82" s="62"/>
      <c r="Y82" s="59"/>
      <c r="Z82" s="117"/>
      <c r="AA82" s="58"/>
      <c r="AB82" s="108">
        <f t="shared" ca="1" si="22"/>
        <v>0</v>
      </c>
      <c r="AC82" s="108">
        <f t="shared" ca="1" si="23"/>
        <v>1E-3</v>
      </c>
      <c r="AD82" s="3">
        <f t="shared" si="6"/>
        <v>7</v>
      </c>
      <c r="AN82" s="3"/>
      <c r="AO82" s="3"/>
      <c r="AP82" s="3"/>
      <c r="AQ82" s="3"/>
    </row>
    <row r="83" spans="1:43" ht="42.75" customHeight="1" x14ac:dyDescent="0.2">
      <c r="A83" s="58" t="s">
        <v>47</v>
      </c>
      <c r="B83" s="59" t="s">
        <v>119</v>
      </c>
      <c r="C83" s="58" t="s">
        <v>93</v>
      </c>
      <c r="D83" s="58" t="s">
        <v>102</v>
      </c>
      <c r="E83" s="58" t="s">
        <v>182</v>
      </c>
      <c r="F83" s="79" t="s">
        <v>249</v>
      </c>
      <c r="G83" s="61" t="str">
        <f t="shared" si="24"/>
        <v>Asesor de Control Interno</v>
      </c>
      <c r="H83" s="62">
        <v>44046</v>
      </c>
      <c r="I83" s="62">
        <v>44053</v>
      </c>
      <c r="J83" s="85"/>
      <c r="K83" s="85"/>
      <c r="L83" s="85"/>
      <c r="M83" s="85"/>
      <c r="N83" s="85"/>
      <c r="O83" s="85"/>
      <c r="P83" s="85"/>
      <c r="Q83" s="85"/>
      <c r="R83" s="85"/>
      <c r="S83" s="85"/>
      <c r="T83" s="85"/>
      <c r="U83" s="85"/>
      <c r="V83" s="58" t="s">
        <v>250</v>
      </c>
      <c r="W83" s="86">
        <v>1E-3</v>
      </c>
      <c r="X83" s="62"/>
      <c r="Y83" s="59"/>
      <c r="Z83" s="117"/>
      <c r="AA83" s="58"/>
      <c r="AB83" s="108">
        <f t="shared" ref="AB83:AB114" ca="1" si="25">IF(ISERROR(VLOOKUP(AA83,INDIRECT(VLOOKUP(A83,ACTA,2,0)&amp;"A"),2,0))=TRUE,0,W83*(VLOOKUP(AA83,INDIRECT(VLOOKUP(A83,ACTA,2,0)&amp;"A"),2,0)))</f>
        <v>0</v>
      </c>
      <c r="AC83" s="108">
        <f t="shared" ref="AC83:AC114" ca="1" si="26">+W83-AB83</f>
        <v>1E-3</v>
      </c>
      <c r="AD83" s="3">
        <f t="shared" si="6"/>
        <v>8</v>
      </c>
      <c r="AN83" s="3"/>
      <c r="AO83" s="3"/>
      <c r="AP83" s="3"/>
      <c r="AQ83" s="3"/>
    </row>
    <row r="84" spans="1:43" ht="42.75" customHeight="1" x14ac:dyDescent="0.2">
      <c r="A84" s="58" t="s">
        <v>47</v>
      </c>
      <c r="B84" s="59" t="s">
        <v>119</v>
      </c>
      <c r="C84" s="58" t="s">
        <v>93</v>
      </c>
      <c r="D84" s="58" t="s">
        <v>102</v>
      </c>
      <c r="E84" s="58" t="s">
        <v>182</v>
      </c>
      <c r="F84" s="79" t="s">
        <v>249</v>
      </c>
      <c r="G84" s="61" t="str">
        <f t="shared" si="24"/>
        <v>Asesor de Control Interno</v>
      </c>
      <c r="H84" s="62">
        <v>44075</v>
      </c>
      <c r="I84" s="62">
        <v>44081</v>
      </c>
      <c r="J84" s="85"/>
      <c r="K84" s="85"/>
      <c r="L84" s="85"/>
      <c r="M84" s="85"/>
      <c r="N84" s="85"/>
      <c r="O84" s="85"/>
      <c r="P84" s="85"/>
      <c r="Q84" s="85"/>
      <c r="R84" s="85"/>
      <c r="S84" s="85"/>
      <c r="T84" s="85"/>
      <c r="U84" s="85"/>
      <c r="V84" s="58" t="s">
        <v>250</v>
      </c>
      <c r="W84" s="86">
        <v>1E-3</v>
      </c>
      <c r="X84" s="62"/>
      <c r="Y84" s="59"/>
      <c r="Z84" s="117"/>
      <c r="AA84" s="58"/>
      <c r="AB84" s="108">
        <f t="shared" ca="1" si="25"/>
        <v>0</v>
      </c>
      <c r="AC84" s="108">
        <f t="shared" ca="1" si="26"/>
        <v>1E-3</v>
      </c>
      <c r="AD84" s="3">
        <f t="shared" ref="AD84:AD147" si="27">MONTH(I84)</f>
        <v>9</v>
      </c>
      <c r="AN84" s="3"/>
      <c r="AO84" s="3"/>
      <c r="AP84" s="3"/>
      <c r="AQ84" s="3"/>
    </row>
    <row r="85" spans="1:43" ht="42.75" customHeight="1" x14ac:dyDescent="0.2">
      <c r="A85" s="58" t="s">
        <v>47</v>
      </c>
      <c r="B85" s="59" t="s">
        <v>119</v>
      </c>
      <c r="C85" s="58" t="s">
        <v>93</v>
      </c>
      <c r="D85" s="58" t="s">
        <v>102</v>
      </c>
      <c r="E85" s="58" t="s">
        <v>182</v>
      </c>
      <c r="F85" s="79" t="s">
        <v>249</v>
      </c>
      <c r="G85" s="61" t="str">
        <f t="shared" si="24"/>
        <v>Asesor de Control Interno</v>
      </c>
      <c r="H85" s="62">
        <v>44105</v>
      </c>
      <c r="I85" s="62">
        <v>44111</v>
      </c>
      <c r="J85" s="85"/>
      <c r="K85" s="85"/>
      <c r="L85" s="85"/>
      <c r="M85" s="85"/>
      <c r="N85" s="85"/>
      <c r="O85" s="85"/>
      <c r="P85" s="85"/>
      <c r="Q85" s="85"/>
      <c r="R85" s="85"/>
      <c r="S85" s="85"/>
      <c r="T85" s="85"/>
      <c r="U85" s="85"/>
      <c r="V85" s="58" t="s">
        <v>250</v>
      </c>
      <c r="W85" s="86">
        <v>1E-3</v>
      </c>
      <c r="X85" s="62"/>
      <c r="Y85" s="59"/>
      <c r="Z85" s="117"/>
      <c r="AA85" s="58"/>
      <c r="AB85" s="108">
        <f t="shared" ca="1" si="25"/>
        <v>0</v>
      </c>
      <c r="AC85" s="108">
        <f t="shared" ca="1" si="26"/>
        <v>1E-3</v>
      </c>
      <c r="AD85" s="3">
        <f t="shared" si="27"/>
        <v>10</v>
      </c>
      <c r="AN85" s="3"/>
      <c r="AO85" s="3"/>
      <c r="AP85" s="3"/>
      <c r="AQ85" s="3"/>
    </row>
    <row r="86" spans="1:43" ht="42.75" customHeight="1" x14ac:dyDescent="0.2">
      <c r="A86" s="58" t="s">
        <v>47</v>
      </c>
      <c r="B86" s="59" t="s">
        <v>119</v>
      </c>
      <c r="C86" s="58" t="s">
        <v>93</v>
      </c>
      <c r="D86" s="58" t="s">
        <v>102</v>
      </c>
      <c r="E86" s="58" t="s">
        <v>182</v>
      </c>
      <c r="F86" s="79" t="s">
        <v>249</v>
      </c>
      <c r="G86" s="61" t="str">
        <f t="shared" si="24"/>
        <v>Asesor de Control Interno</v>
      </c>
      <c r="H86" s="62">
        <v>44138</v>
      </c>
      <c r="I86" s="62">
        <v>44144</v>
      </c>
      <c r="J86" s="85"/>
      <c r="K86" s="85"/>
      <c r="L86" s="85"/>
      <c r="M86" s="85"/>
      <c r="N86" s="85"/>
      <c r="O86" s="85"/>
      <c r="P86" s="85"/>
      <c r="Q86" s="85"/>
      <c r="R86" s="85"/>
      <c r="S86" s="85"/>
      <c r="T86" s="85"/>
      <c r="U86" s="85"/>
      <c r="V86" s="58" t="s">
        <v>250</v>
      </c>
      <c r="W86" s="86">
        <v>1E-3</v>
      </c>
      <c r="X86" s="62"/>
      <c r="Y86" s="59"/>
      <c r="Z86" s="117"/>
      <c r="AA86" s="58"/>
      <c r="AB86" s="108">
        <f t="shared" ca="1" si="25"/>
        <v>0</v>
      </c>
      <c r="AC86" s="108">
        <f t="shared" ca="1" si="26"/>
        <v>1E-3</v>
      </c>
      <c r="AD86" s="3">
        <f t="shared" si="27"/>
        <v>11</v>
      </c>
      <c r="AN86" s="3"/>
      <c r="AO86" s="3"/>
      <c r="AP86" s="3"/>
      <c r="AQ86" s="3"/>
    </row>
    <row r="87" spans="1:43" ht="42.75" customHeight="1" x14ac:dyDescent="0.2">
      <c r="A87" s="58" t="s">
        <v>47</v>
      </c>
      <c r="B87" s="59" t="s">
        <v>119</v>
      </c>
      <c r="C87" s="58" t="s">
        <v>93</v>
      </c>
      <c r="D87" s="58" t="s">
        <v>102</v>
      </c>
      <c r="E87" s="58" t="s">
        <v>182</v>
      </c>
      <c r="F87" s="79" t="s">
        <v>249</v>
      </c>
      <c r="G87" s="61" t="str">
        <f t="shared" si="24"/>
        <v>Asesor de Control Interno</v>
      </c>
      <c r="H87" s="62">
        <v>44166</v>
      </c>
      <c r="I87" s="62">
        <v>44172</v>
      </c>
      <c r="J87" s="85"/>
      <c r="K87" s="85"/>
      <c r="L87" s="85"/>
      <c r="M87" s="85"/>
      <c r="N87" s="85"/>
      <c r="O87" s="85"/>
      <c r="P87" s="85"/>
      <c r="Q87" s="85"/>
      <c r="R87" s="85"/>
      <c r="S87" s="85"/>
      <c r="T87" s="85"/>
      <c r="U87" s="85"/>
      <c r="V87" s="58" t="s">
        <v>250</v>
      </c>
      <c r="W87" s="86">
        <v>1E-3</v>
      </c>
      <c r="X87" s="97"/>
      <c r="Y87" s="59"/>
      <c r="Z87" s="117"/>
      <c r="AA87" s="58"/>
      <c r="AB87" s="108">
        <f t="shared" ca="1" si="25"/>
        <v>0</v>
      </c>
      <c r="AC87" s="108">
        <f t="shared" ca="1" si="26"/>
        <v>1E-3</v>
      </c>
      <c r="AD87" s="3">
        <f t="shared" si="27"/>
        <v>12</v>
      </c>
      <c r="AN87" s="3"/>
      <c r="AO87" s="3"/>
      <c r="AP87" s="3"/>
      <c r="AQ87" s="3"/>
    </row>
    <row r="88" spans="1:43" ht="42.75" customHeight="1" x14ac:dyDescent="0.2">
      <c r="A88" s="58" t="s">
        <v>47</v>
      </c>
      <c r="B88" s="59" t="s">
        <v>135</v>
      </c>
      <c r="C88" s="58" t="s">
        <v>93</v>
      </c>
      <c r="D88" s="58" t="s">
        <v>102</v>
      </c>
      <c r="E88" s="58" t="s">
        <v>182</v>
      </c>
      <c r="F88" s="79" t="s">
        <v>248</v>
      </c>
      <c r="G88" s="61" t="str">
        <f t="shared" si="24"/>
        <v>Asesor de Control Interno</v>
      </c>
      <c r="H88" s="62">
        <v>43864</v>
      </c>
      <c r="I88" s="182">
        <v>44001</v>
      </c>
      <c r="J88" s="85"/>
      <c r="K88" s="85"/>
      <c r="L88" s="85"/>
      <c r="M88" s="85"/>
      <c r="N88" s="85"/>
      <c r="O88" s="85"/>
      <c r="P88" s="85"/>
      <c r="Q88" s="85"/>
      <c r="R88" s="85"/>
      <c r="S88" s="85"/>
      <c r="T88" s="85"/>
      <c r="U88" s="85"/>
      <c r="V88" s="58" t="s">
        <v>271</v>
      </c>
      <c r="W88" s="86">
        <v>1.2999999999999999E-2</v>
      </c>
      <c r="X88" s="62"/>
      <c r="Y88" s="117" t="s">
        <v>487</v>
      </c>
      <c r="Z88" s="117" t="s">
        <v>488</v>
      </c>
      <c r="AA88" s="58" t="s">
        <v>62</v>
      </c>
      <c r="AB88" s="121">
        <f t="shared" ca="1" si="25"/>
        <v>1.2999999999999999E-3</v>
      </c>
      <c r="AC88" s="121">
        <f t="shared" ca="1" si="26"/>
        <v>1.1699999999999999E-2</v>
      </c>
      <c r="AD88" s="3">
        <f t="shared" si="27"/>
        <v>6</v>
      </c>
      <c r="AE88" s="125">
        <f>+I88-H88</f>
        <v>137</v>
      </c>
      <c r="AF88" s="125">
        <f>+$AF$18-H88</f>
        <v>57</v>
      </c>
      <c r="AG88" s="71">
        <f>+AF88/AE88</f>
        <v>0.41605839416058393</v>
      </c>
      <c r="AH88" s="185">
        <f>+AG88*W88</f>
        <v>5.4087591240875909E-3</v>
      </c>
      <c r="AN88" s="3"/>
      <c r="AO88" s="3"/>
      <c r="AP88" s="3"/>
      <c r="AQ88" s="3"/>
    </row>
    <row r="89" spans="1:43" ht="42.75" customHeight="1" x14ac:dyDescent="0.2">
      <c r="A89" s="58" t="s">
        <v>47</v>
      </c>
      <c r="B89" s="59" t="s">
        <v>135</v>
      </c>
      <c r="C89" s="58" t="s">
        <v>93</v>
      </c>
      <c r="D89" s="58" t="s">
        <v>102</v>
      </c>
      <c r="E89" s="58" t="s">
        <v>182</v>
      </c>
      <c r="F89" s="79" t="s">
        <v>248</v>
      </c>
      <c r="G89" s="61" t="str">
        <f t="shared" si="24"/>
        <v>Asesor de Control Interno</v>
      </c>
      <c r="H89" s="62">
        <v>44055</v>
      </c>
      <c r="I89" s="62">
        <v>44104</v>
      </c>
      <c r="J89" s="85"/>
      <c r="K89" s="85"/>
      <c r="L89" s="85"/>
      <c r="M89" s="85"/>
      <c r="N89" s="85"/>
      <c r="O89" s="85"/>
      <c r="P89" s="85"/>
      <c r="Q89" s="85"/>
      <c r="R89" s="85"/>
      <c r="S89" s="85"/>
      <c r="T89" s="85"/>
      <c r="U89" s="85"/>
      <c r="V89" s="58" t="s">
        <v>271</v>
      </c>
      <c r="W89" s="86">
        <v>1.2999999999999999E-2</v>
      </c>
      <c r="X89" s="62"/>
      <c r="Y89" s="59"/>
      <c r="Z89" s="117"/>
      <c r="AA89" s="58"/>
      <c r="AB89" s="108">
        <f t="shared" ca="1" si="25"/>
        <v>0</v>
      </c>
      <c r="AC89" s="108">
        <f t="shared" ca="1" si="26"/>
        <v>1.2999999999999999E-2</v>
      </c>
      <c r="AD89" s="3">
        <f t="shared" si="27"/>
        <v>9</v>
      </c>
      <c r="AN89" s="3"/>
      <c r="AO89" s="3"/>
      <c r="AP89" s="3"/>
      <c r="AQ89" s="3"/>
    </row>
    <row r="90" spans="1:43" ht="42.75" customHeight="1" x14ac:dyDescent="0.2">
      <c r="A90" s="58" t="s">
        <v>47</v>
      </c>
      <c r="B90" s="59" t="s">
        <v>273</v>
      </c>
      <c r="C90" s="58" t="s">
        <v>93</v>
      </c>
      <c r="D90" s="58" t="s">
        <v>102</v>
      </c>
      <c r="E90" s="58" t="s">
        <v>182</v>
      </c>
      <c r="F90" s="60" t="s">
        <v>238</v>
      </c>
      <c r="G90" s="61" t="str">
        <f t="shared" si="24"/>
        <v>Asesor de Control Interno</v>
      </c>
      <c r="H90" s="62">
        <v>43864</v>
      </c>
      <c r="I90" s="62">
        <v>43882</v>
      </c>
      <c r="J90" s="85"/>
      <c r="K90" s="85"/>
      <c r="L90" s="85"/>
      <c r="M90" s="85"/>
      <c r="N90" s="85"/>
      <c r="O90" s="85"/>
      <c r="P90" s="85"/>
      <c r="Q90" s="85"/>
      <c r="R90" s="85"/>
      <c r="S90" s="85"/>
      <c r="T90" s="85"/>
      <c r="U90" s="85"/>
      <c r="V90" s="58" t="s">
        <v>274</v>
      </c>
      <c r="W90" s="63">
        <v>5.0000000000000001E-3</v>
      </c>
      <c r="X90" s="62">
        <v>43882</v>
      </c>
      <c r="Y90" s="117" t="s">
        <v>389</v>
      </c>
      <c r="Z90" s="117" t="s">
        <v>388</v>
      </c>
      <c r="AA90" s="58" t="s">
        <v>60</v>
      </c>
      <c r="AB90" s="122">
        <f t="shared" ca="1" si="25"/>
        <v>5.0000000000000001E-3</v>
      </c>
      <c r="AC90" s="122">
        <f t="shared" ca="1" si="26"/>
        <v>0</v>
      </c>
      <c r="AD90" s="3">
        <f t="shared" si="27"/>
        <v>2</v>
      </c>
      <c r="AN90" s="3"/>
      <c r="AO90" s="3"/>
      <c r="AP90" s="3"/>
      <c r="AQ90" s="3"/>
    </row>
    <row r="91" spans="1:43" ht="42.75" customHeight="1" x14ac:dyDescent="0.2">
      <c r="A91" s="58" t="s">
        <v>47</v>
      </c>
      <c r="B91" s="59" t="s">
        <v>272</v>
      </c>
      <c r="C91" s="58" t="s">
        <v>93</v>
      </c>
      <c r="D91" s="58" t="s">
        <v>102</v>
      </c>
      <c r="E91" s="58" t="s">
        <v>182</v>
      </c>
      <c r="F91" s="87" t="s">
        <v>50</v>
      </c>
      <c r="G91" s="61" t="str">
        <f t="shared" ref="G91:G122" si="28">IF(LEN(C91)&gt;0,VLOOKUP(C91,PROCESO2,3,0),"")</f>
        <v>Asesor de Control Interno</v>
      </c>
      <c r="H91" s="62">
        <v>43864</v>
      </c>
      <c r="I91" s="62">
        <v>43882</v>
      </c>
      <c r="J91" s="85"/>
      <c r="K91" s="85"/>
      <c r="L91" s="85"/>
      <c r="M91" s="85"/>
      <c r="N91" s="85"/>
      <c r="O91" s="85"/>
      <c r="P91" s="85"/>
      <c r="Q91" s="85"/>
      <c r="R91" s="85"/>
      <c r="S91" s="85"/>
      <c r="T91" s="85"/>
      <c r="U91" s="85"/>
      <c r="V91" s="58" t="s">
        <v>274</v>
      </c>
      <c r="W91" s="63">
        <v>5.0000000000000001E-3</v>
      </c>
      <c r="X91" s="62">
        <v>43882</v>
      </c>
      <c r="Y91" s="138" t="s">
        <v>393</v>
      </c>
      <c r="Z91" s="117" t="s">
        <v>392</v>
      </c>
      <c r="AA91" s="58" t="s">
        <v>60</v>
      </c>
      <c r="AB91" s="122">
        <f t="shared" ca="1" si="25"/>
        <v>5.0000000000000001E-3</v>
      </c>
      <c r="AC91" s="122">
        <f t="shared" ca="1" si="26"/>
        <v>0</v>
      </c>
      <c r="AD91" s="3">
        <f t="shared" si="27"/>
        <v>2</v>
      </c>
      <c r="AN91" s="3"/>
      <c r="AO91" s="3"/>
      <c r="AP91" s="3"/>
      <c r="AQ91" s="3"/>
    </row>
    <row r="92" spans="1:43" ht="42.75" customHeight="1" x14ac:dyDescent="0.2">
      <c r="A92" s="58" t="s">
        <v>54</v>
      </c>
      <c r="B92" s="59" t="s">
        <v>157</v>
      </c>
      <c r="C92" s="58" t="s">
        <v>138</v>
      </c>
      <c r="D92" s="58" t="s">
        <v>100</v>
      </c>
      <c r="E92" s="58" t="s">
        <v>182</v>
      </c>
      <c r="F92" s="60" t="s">
        <v>174</v>
      </c>
      <c r="G92" s="61" t="str">
        <f t="shared" si="28"/>
        <v xml:space="preserve">Director Jurídico </v>
      </c>
      <c r="H92" s="62">
        <v>43922</v>
      </c>
      <c r="I92" s="62">
        <v>43945</v>
      </c>
      <c r="J92" s="85"/>
      <c r="K92" s="85"/>
      <c r="L92" s="85"/>
      <c r="M92" s="85"/>
      <c r="N92" s="85"/>
      <c r="O92" s="85"/>
      <c r="P92" s="85"/>
      <c r="Q92" s="85"/>
      <c r="R92" s="85"/>
      <c r="S92" s="85"/>
      <c r="T92" s="85"/>
      <c r="U92" s="85"/>
      <c r="V92" s="58" t="s">
        <v>134</v>
      </c>
      <c r="W92" s="86">
        <v>0.01</v>
      </c>
      <c r="X92" s="62"/>
      <c r="Y92" s="59"/>
      <c r="Z92" s="117"/>
      <c r="AA92" s="58"/>
      <c r="AB92" s="184">
        <f t="shared" ca="1" si="25"/>
        <v>0</v>
      </c>
      <c r="AC92" s="184">
        <f t="shared" ca="1" si="26"/>
        <v>0.01</v>
      </c>
      <c r="AD92" s="3">
        <f t="shared" si="27"/>
        <v>4</v>
      </c>
      <c r="AN92" s="3"/>
      <c r="AO92" s="3"/>
      <c r="AP92" s="3"/>
      <c r="AQ92" s="3"/>
    </row>
    <row r="93" spans="1:43" ht="42.75" customHeight="1" x14ac:dyDescent="0.2">
      <c r="A93" s="58" t="s">
        <v>54</v>
      </c>
      <c r="B93" s="59" t="s">
        <v>275</v>
      </c>
      <c r="C93" s="58" t="s">
        <v>103</v>
      </c>
      <c r="D93" s="58" t="s">
        <v>103</v>
      </c>
      <c r="E93" s="58" t="s">
        <v>182</v>
      </c>
      <c r="F93" s="79" t="s">
        <v>248</v>
      </c>
      <c r="G93" s="61" t="str">
        <f t="shared" si="28"/>
        <v>Líderes de Cada Proceso</v>
      </c>
      <c r="H93" s="62">
        <v>43832</v>
      </c>
      <c r="I93" s="62">
        <v>43847</v>
      </c>
      <c r="J93" s="85"/>
      <c r="K93" s="85"/>
      <c r="L93" s="85"/>
      <c r="M93" s="85"/>
      <c r="N93" s="85"/>
      <c r="O93" s="85"/>
      <c r="P93" s="85"/>
      <c r="Q93" s="85"/>
      <c r="R93" s="85"/>
      <c r="S93" s="85"/>
      <c r="T93" s="85"/>
      <c r="U93" s="85"/>
      <c r="V93" s="58" t="s">
        <v>233</v>
      </c>
      <c r="W93" s="86">
        <v>1.4999999999999999E-2</v>
      </c>
      <c r="X93" s="62">
        <v>43847</v>
      </c>
      <c r="Y93" s="117" t="s">
        <v>348</v>
      </c>
      <c r="Z93" s="117" t="s">
        <v>347</v>
      </c>
      <c r="AA93" s="58" t="s">
        <v>193</v>
      </c>
      <c r="AB93" s="122">
        <f t="shared" ca="1" si="25"/>
        <v>1.4999999999999998E-2</v>
      </c>
      <c r="AC93" s="122">
        <f t="shared" ca="1" si="26"/>
        <v>0</v>
      </c>
      <c r="AD93" s="3">
        <f t="shared" si="27"/>
        <v>1</v>
      </c>
      <c r="AN93" s="3"/>
      <c r="AO93" s="3"/>
      <c r="AP93" s="3"/>
      <c r="AQ93" s="3"/>
    </row>
    <row r="94" spans="1:43" ht="42.75" customHeight="1" x14ac:dyDescent="0.2">
      <c r="A94" s="58" t="s">
        <v>54</v>
      </c>
      <c r="B94" s="59" t="s">
        <v>276</v>
      </c>
      <c r="C94" s="58" t="s">
        <v>103</v>
      </c>
      <c r="D94" s="58" t="s">
        <v>103</v>
      </c>
      <c r="E94" s="58" t="s">
        <v>182</v>
      </c>
      <c r="F94" s="79" t="s">
        <v>248</v>
      </c>
      <c r="G94" s="61" t="str">
        <f t="shared" si="28"/>
        <v>Líderes de Cada Proceso</v>
      </c>
      <c r="H94" s="62">
        <v>43832</v>
      </c>
      <c r="I94" s="62">
        <v>43847</v>
      </c>
      <c r="J94" s="85"/>
      <c r="K94" s="85"/>
      <c r="L94" s="85"/>
      <c r="M94" s="85"/>
      <c r="N94" s="85"/>
      <c r="O94" s="85"/>
      <c r="P94" s="85"/>
      <c r="Q94" s="85"/>
      <c r="R94" s="85"/>
      <c r="S94" s="85"/>
      <c r="T94" s="85"/>
      <c r="U94" s="85"/>
      <c r="V94" s="58" t="s">
        <v>134</v>
      </c>
      <c r="W94" s="86">
        <v>1.4999999999999999E-2</v>
      </c>
      <c r="X94" s="62">
        <v>43847</v>
      </c>
      <c r="Y94" s="117" t="s">
        <v>348</v>
      </c>
      <c r="Z94" s="117" t="s">
        <v>347</v>
      </c>
      <c r="AA94" s="58" t="s">
        <v>193</v>
      </c>
      <c r="AB94" s="122">
        <f t="shared" ca="1" si="25"/>
        <v>1.4999999999999998E-2</v>
      </c>
      <c r="AC94" s="122">
        <f t="shared" ca="1" si="26"/>
        <v>0</v>
      </c>
      <c r="AD94" s="3">
        <f t="shared" si="27"/>
        <v>1</v>
      </c>
      <c r="AN94" s="3"/>
      <c r="AO94" s="3"/>
      <c r="AP94" s="3"/>
      <c r="AQ94" s="3"/>
    </row>
    <row r="95" spans="1:43" ht="42.75" customHeight="1" x14ac:dyDescent="0.2">
      <c r="A95" s="58" t="s">
        <v>54</v>
      </c>
      <c r="B95" s="59" t="s">
        <v>277</v>
      </c>
      <c r="C95" s="58" t="s">
        <v>103</v>
      </c>
      <c r="D95" s="58" t="s">
        <v>103</v>
      </c>
      <c r="E95" s="58" t="s">
        <v>182</v>
      </c>
      <c r="F95" s="79" t="s">
        <v>248</v>
      </c>
      <c r="G95" s="61" t="str">
        <f t="shared" si="28"/>
        <v>Líderes de Cada Proceso</v>
      </c>
      <c r="H95" s="62">
        <v>43955</v>
      </c>
      <c r="I95" s="62">
        <v>43966</v>
      </c>
      <c r="J95" s="85"/>
      <c r="K95" s="85"/>
      <c r="L95" s="85"/>
      <c r="M95" s="85"/>
      <c r="N95" s="85"/>
      <c r="O95" s="85"/>
      <c r="P95" s="85"/>
      <c r="Q95" s="85"/>
      <c r="R95" s="85"/>
      <c r="S95" s="85"/>
      <c r="T95" s="85"/>
      <c r="U95" s="85"/>
      <c r="V95" s="58" t="s">
        <v>233</v>
      </c>
      <c r="W95" s="86">
        <v>1.4999999999999999E-2</v>
      </c>
      <c r="X95" s="62"/>
      <c r="Y95" s="59"/>
      <c r="Z95" s="117"/>
      <c r="AA95" s="58"/>
      <c r="AB95" s="108">
        <f t="shared" ca="1" si="25"/>
        <v>0</v>
      </c>
      <c r="AC95" s="108">
        <f t="shared" ca="1" si="26"/>
        <v>1.4999999999999999E-2</v>
      </c>
      <c r="AD95" s="3">
        <f t="shared" si="27"/>
        <v>5</v>
      </c>
      <c r="AN95" s="3"/>
      <c r="AO95" s="3"/>
      <c r="AP95" s="3"/>
      <c r="AQ95" s="3"/>
    </row>
    <row r="96" spans="1:43" ht="42.75" customHeight="1" x14ac:dyDescent="0.2">
      <c r="A96" s="58" t="s">
        <v>54</v>
      </c>
      <c r="B96" s="59" t="s">
        <v>278</v>
      </c>
      <c r="C96" s="58" t="s">
        <v>103</v>
      </c>
      <c r="D96" s="58" t="s">
        <v>103</v>
      </c>
      <c r="E96" s="58" t="s">
        <v>182</v>
      </c>
      <c r="F96" s="79" t="s">
        <v>248</v>
      </c>
      <c r="G96" s="61" t="str">
        <f t="shared" si="28"/>
        <v>Líderes de Cada Proceso</v>
      </c>
      <c r="H96" s="62">
        <v>43955</v>
      </c>
      <c r="I96" s="62">
        <v>43966</v>
      </c>
      <c r="J96" s="85"/>
      <c r="K96" s="85"/>
      <c r="L96" s="85"/>
      <c r="M96" s="85"/>
      <c r="N96" s="85"/>
      <c r="O96" s="85"/>
      <c r="P96" s="85"/>
      <c r="Q96" s="85"/>
      <c r="R96" s="85"/>
      <c r="S96" s="85"/>
      <c r="T96" s="85"/>
      <c r="U96" s="85"/>
      <c r="V96" s="58" t="s">
        <v>134</v>
      </c>
      <c r="W96" s="86">
        <v>1.4999999999999999E-2</v>
      </c>
      <c r="X96" s="62"/>
      <c r="Y96" s="59"/>
      <c r="Z96" s="117"/>
      <c r="AA96" s="58"/>
      <c r="AB96" s="108">
        <f t="shared" ca="1" si="25"/>
        <v>0</v>
      </c>
      <c r="AC96" s="108">
        <f t="shared" ca="1" si="26"/>
        <v>1.4999999999999999E-2</v>
      </c>
      <c r="AD96" s="3">
        <f t="shared" si="27"/>
        <v>5</v>
      </c>
      <c r="AN96" s="3"/>
      <c r="AO96" s="3"/>
      <c r="AP96" s="3"/>
      <c r="AQ96" s="3"/>
    </row>
    <row r="97" spans="1:43" ht="42.75" customHeight="1" x14ac:dyDescent="0.2">
      <c r="A97" s="58" t="s">
        <v>54</v>
      </c>
      <c r="B97" s="59" t="s">
        <v>277</v>
      </c>
      <c r="C97" s="58" t="s">
        <v>103</v>
      </c>
      <c r="D97" s="58" t="s">
        <v>103</v>
      </c>
      <c r="E97" s="58" t="s">
        <v>182</v>
      </c>
      <c r="F97" s="79" t="s">
        <v>248</v>
      </c>
      <c r="G97" s="61" t="str">
        <f t="shared" si="28"/>
        <v>Líderes de Cada Proceso</v>
      </c>
      <c r="H97" s="62">
        <v>44075</v>
      </c>
      <c r="I97" s="62">
        <v>44088</v>
      </c>
      <c r="J97" s="85"/>
      <c r="K97" s="85"/>
      <c r="L97" s="85"/>
      <c r="M97" s="85"/>
      <c r="N97" s="85"/>
      <c r="O97" s="85"/>
      <c r="P97" s="85"/>
      <c r="Q97" s="85"/>
      <c r="R97" s="85"/>
      <c r="S97" s="85"/>
      <c r="T97" s="85"/>
      <c r="U97" s="85"/>
      <c r="V97" s="58" t="s">
        <v>233</v>
      </c>
      <c r="W97" s="86">
        <v>1.4999999999999999E-2</v>
      </c>
      <c r="X97" s="62"/>
      <c r="Y97" s="59"/>
      <c r="Z97" s="117"/>
      <c r="AA97" s="58"/>
      <c r="AB97" s="108">
        <f t="shared" ca="1" si="25"/>
        <v>0</v>
      </c>
      <c r="AC97" s="108">
        <f t="shared" ca="1" si="26"/>
        <v>1.4999999999999999E-2</v>
      </c>
      <c r="AD97" s="3">
        <f t="shared" si="27"/>
        <v>9</v>
      </c>
      <c r="AN97" s="3"/>
      <c r="AO97" s="3"/>
      <c r="AP97" s="3"/>
      <c r="AQ97" s="3"/>
    </row>
    <row r="98" spans="1:43" ht="42.75" customHeight="1" x14ac:dyDescent="0.2">
      <c r="A98" s="58" t="s">
        <v>54</v>
      </c>
      <c r="B98" s="59" t="s">
        <v>278</v>
      </c>
      <c r="C98" s="58" t="s">
        <v>103</v>
      </c>
      <c r="D98" s="58" t="s">
        <v>103</v>
      </c>
      <c r="E98" s="58" t="s">
        <v>182</v>
      </c>
      <c r="F98" s="79" t="s">
        <v>248</v>
      </c>
      <c r="G98" s="61" t="str">
        <f t="shared" si="28"/>
        <v>Líderes de Cada Proceso</v>
      </c>
      <c r="H98" s="62">
        <v>44075</v>
      </c>
      <c r="I98" s="62">
        <v>44088</v>
      </c>
      <c r="J98" s="85"/>
      <c r="K98" s="85"/>
      <c r="L98" s="85"/>
      <c r="M98" s="85"/>
      <c r="N98" s="85"/>
      <c r="O98" s="85"/>
      <c r="P98" s="85"/>
      <c r="Q98" s="85"/>
      <c r="R98" s="85"/>
      <c r="S98" s="85"/>
      <c r="T98" s="85"/>
      <c r="U98" s="85"/>
      <c r="V98" s="58" t="s">
        <v>134</v>
      </c>
      <c r="W98" s="86">
        <v>1.4999999999999999E-2</v>
      </c>
      <c r="X98" s="62"/>
      <c r="Y98" s="59"/>
      <c r="Z98" s="117"/>
      <c r="AA98" s="58"/>
      <c r="AB98" s="108">
        <f t="shared" ca="1" si="25"/>
        <v>0</v>
      </c>
      <c r="AC98" s="108">
        <f t="shared" ca="1" si="26"/>
        <v>1.4999999999999999E-2</v>
      </c>
      <c r="AD98" s="3">
        <f t="shared" si="27"/>
        <v>9</v>
      </c>
      <c r="AN98" s="3"/>
      <c r="AO98" s="3"/>
      <c r="AP98" s="3"/>
      <c r="AQ98" s="3"/>
    </row>
    <row r="99" spans="1:43" ht="42.75" customHeight="1" x14ac:dyDescent="0.2">
      <c r="A99" s="58" t="s">
        <v>54</v>
      </c>
      <c r="B99" s="59" t="s">
        <v>308</v>
      </c>
      <c r="C99" s="58" t="s">
        <v>90</v>
      </c>
      <c r="D99" s="58" t="s">
        <v>101</v>
      </c>
      <c r="E99" s="58" t="s">
        <v>182</v>
      </c>
      <c r="F99" s="79" t="s">
        <v>173</v>
      </c>
      <c r="G99" s="61" t="str">
        <f t="shared" si="28"/>
        <v>Subdirector Administrativo</v>
      </c>
      <c r="H99" s="62">
        <v>43892</v>
      </c>
      <c r="I99" s="62">
        <v>43916</v>
      </c>
      <c r="J99" s="85"/>
      <c r="K99" s="85"/>
      <c r="L99" s="62"/>
      <c r="M99" s="85"/>
      <c r="N99" s="85"/>
      <c r="O99" s="85"/>
      <c r="P99" s="85"/>
      <c r="Q99" s="85"/>
      <c r="R99" s="85"/>
      <c r="S99" s="85"/>
      <c r="T99" s="85"/>
      <c r="U99" s="85"/>
      <c r="V99" s="58" t="s">
        <v>134</v>
      </c>
      <c r="W99" s="86">
        <v>0.01</v>
      </c>
      <c r="X99" s="62"/>
      <c r="Y99" s="59" t="s">
        <v>476</v>
      </c>
      <c r="Z99" s="117" t="s">
        <v>477</v>
      </c>
      <c r="AA99" s="58" t="s">
        <v>193</v>
      </c>
      <c r="AB99" s="122">
        <f t="shared" ca="1" si="25"/>
        <v>9.9999999999999985E-3</v>
      </c>
      <c r="AC99" s="122">
        <f t="shared" ca="1" si="26"/>
        <v>0</v>
      </c>
      <c r="AD99" s="3">
        <f t="shared" si="27"/>
        <v>3</v>
      </c>
      <c r="AN99" s="3"/>
      <c r="AO99" s="3"/>
      <c r="AP99" s="3"/>
      <c r="AQ99" s="3"/>
    </row>
    <row r="100" spans="1:43" ht="42.75" customHeight="1" x14ac:dyDescent="0.2">
      <c r="A100" s="58" t="s">
        <v>54</v>
      </c>
      <c r="B100" s="117" t="s">
        <v>309</v>
      </c>
      <c r="C100" s="58" t="s">
        <v>90</v>
      </c>
      <c r="D100" s="58" t="s">
        <v>101</v>
      </c>
      <c r="E100" s="58" t="s">
        <v>182</v>
      </c>
      <c r="F100" s="79" t="s">
        <v>173</v>
      </c>
      <c r="G100" s="61" t="str">
        <f t="shared" si="28"/>
        <v>Subdirector Administrativo</v>
      </c>
      <c r="H100" s="62">
        <v>43983</v>
      </c>
      <c r="I100" s="62">
        <v>44006</v>
      </c>
      <c r="J100" s="85"/>
      <c r="K100" s="85"/>
      <c r="L100" s="85"/>
      <c r="M100" s="85"/>
      <c r="N100" s="85"/>
      <c r="O100" s="85"/>
      <c r="P100" s="85"/>
      <c r="Q100" s="85"/>
      <c r="R100" s="85"/>
      <c r="S100" s="85"/>
      <c r="T100" s="85"/>
      <c r="U100" s="85"/>
      <c r="V100" s="58" t="s">
        <v>134</v>
      </c>
      <c r="W100" s="86">
        <v>0.01</v>
      </c>
      <c r="X100" s="62"/>
      <c r="Y100" s="59"/>
      <c r="Z100" s="117"/>
      <c r="AA100" s="58"/>
      <c r="AB100" s="108">
        <f t="shared" ca="1" si="25"/>
        <v>0</v>
      </c>
      <c r="AC100" s="108">
        <f t="shared" ca="1" si="26"/>
        <v>0.01</v>
      </c>
      <c r="AD100" s="3">
        <f t="shared" si="27"/>
        <v>6</v>
      </c>
      <c r="AN100" s="3"/>
      <c r="AO100" s="3"/>
      <c r="AP100" s="3"/>
      <c r="AQ100" s="3"/>
    </row>
    <row r="101" spans="1:43" ht="42.75" customHeight="1" x14ac:dyDescent="0.2">
      <c r="A101" s="58" t="s">
        <v>54</v>
      </c>
      <c r="B101" s="117" t="s">
        <v>310</v>
      </c>
      <c r="C101" s="58" t="s">
        <v>92</v>
      </c>
      <c r="D101" s="58" t="s">
        <v>101</v>
      </c>
      <c r="E101" s="58" t="s">
        <v>182</v>
      </c>
      <c r="F101" s="79" t="s">
        <v>173</v>
      </c>
      <c r="G101" s="61" t="str">
        <f t="shared" si="28"/>
        <v>Subdirector Financiero</v>
      </c>
      <c r="H101" s="62">
        <v>44075</v>
      </c>
      <c r="I101" s="62">
        <v>44099</v>
      </c>
      <c r="J101" s="85"/>
      <c r="K101" s="85"/>
      <c r="L101" s="85"/>
      <c r="M101" s="85"/>
      <c r="N101" s="85"/>
      <c r="O101" s="85"/>
      <c r="P101" s="85"/>
      <c r="Q101" s="85"/>
      <c r="R101" s="85"/>
      <c r="S101" s="85"/>
      <c r="T101" s="85"/>
      <c r="U101" s="85"/>
      <c r="V101" s="58" t="s">
        <v>134</v>
      </c>
      <c r="W101" s="86">
        <v>0.01</v>
      </c>
      <c r="X101" s="62"/>
      <c r="Y101" s="59"/>
      <c r="Z101" s="117"/>
      <c r="AA101" s="58"/>
      <c r="AB101" s="108">
        <f t="shared" ca="1" si="25"/>
        <v>0</v>
      </c>
      <c r="AC101" s="108">
        <f t="shared" ca="1" si="26"/>
        <v>0.01</v>
      </c>
      <c r="AD101" s="3">
        <f t="shared" si="27"/>
        <v>9</v>
      </c>
      <c r="AN101" s="3"/>
      <c r="AO101" s="3"/>
      <c r="AP101" s="3"/>
      <c r="AQ101" s="3"/>
    </row>
    <row r="102" spans="1:43" ht="42.75" customHeight="1" x14ac:dyDescent="0.2">
      <c r="A102" s="58" t="s">
        <v>46</v>
      </c>
      <c r="B102" s="117" t="s">
        <v>253</v>
      </c>
      <c r="C102" s="58" t="s">
        <v>103</v>
      </c>
      <c r="D102" s="58" t="s">
        <v>103</v>
      </c>
      <c r="E102" s="58" t="s">
        <v>182</v>
      </c>
      <c r="F102" s="60" t="s">
        <v>174</v>
      </c>
      <c r="G102" s="61" t="str">
        <f t="shared" si="28"/>
        <v>Líderes de Cada Proceso</v>
      </c>
      <c r="H102" s="62">
        <v>43850</v>
      </c>
      <c r="I102" s="62">
        <v>43860</v>
      </c>
      <c r="J102" s="85"/>
      <c r="K102" s="85"/>
      <c r="L102" s="85"/>
      <c r="M102" s="85"/>
      <c r="N102" s="85"/>
      <c r="O102" s="85"/>
      <c r="P102" s="85"/>
      <c r="Q102" s="85"/>
      <c r="R102" s="85"/>
      <c r="S102" s="85"/>
      <c r="T102" s="85"/>
      <c r="U102" s="85"/>
      <c r="V102" s="58" t="s">
        <v>134</v>
      </c>
      <c r="W102" s="86">
        <v>7.0000000000000001E-3</v>
      </c>
      <c r="X102" s="62"/>
      <c r="Y102" s="117" t="s">
        <v>478</v>
      </c>
      <c r="Z102" s="117" t="s">
        <v>479</v>
      </c>
      <c r="AA102" s="58" t="s">
        <v>192</v>
      </c>
      <c r="AB102" s="123">
        <f t="shared" ca="1" si="25"/>
        <v>6.6499999999999988E-3</v>
      </c>
      <c r="AC102" s="123">
        <f t="shared" ca="1" si="26"/>
        <v>3.5000000000000135E-4</v>
      </c>
      <c r="AD102" s="3">
        <f t="shared" si="27"/>
        <v>1</v>
      </c>
      <c r="AN102" s="3"/>
      <c r="AO102" s="3"/>
      <c r="AP102" s="3"/>
      <c r="AQ102" s="3"/>
    </row>
    <row r="103" spans="1:43" ht="51" customHeight="1" x14ac:dyDescent="0.2">
      <c r="A103" s="58" t="s">
        <v>46</v>
      </c>
      <c r="B103" s="59" t="s">
        <v>258</v>
      </c>
      <c r="C103" s="58" t="s">
        <v>93</v>
      </c>
      <c r="D103" s="58" t="s">
        <v>102</v>
      </c>
      <c r="E103" s="58" t="s">
        <v>182</v>
      </c>
      <c r="F103" s="79" t="s">
        <v>249</v>
      </c>
      <c r="G103" s="61" t="str">
        <f t="shared" si="28"/>
        <v>Asesor de Control Interno</v>
      </c>
      <c r="H103" s="62">
        <v>43832</v>
      </c>
      <c r="I103" s="62">
        <v>43840</v>
      </c>
      <c r="J103" s="85"/>
      <c r="K103" s="85"/>
      <c r="L103" s="85"/>
      <c r="M103" s="85"/>
      <c r="N103" s="85"/>
      <c r="O103" s="85"/>
      <c r="P103" s="85"/>
      <c r="Q103" s="85"/>
      <c r="R103" s="85"/>
      <c r="S103" s="85"/>
      <c r="T103" s="85"/>
      <c r="U103" s="85"/>
      <c r="V103" s="58" t="s">
        <v>259</v>
      </c>
      <c r="W103" s="86">
        <v>2E-3</v>
      </c>
      <c r="X103" s="62">
        <v>43840</v>
      </c>
      <c r="Y103" s="117" t="s">
        <v>344</v>
      </c>
      <c r="Z103" s="117" t="s">
        <v>408</v>
      </c>
      <c r="AA103" s="58" t="s">
        <v>193</v>
      </c>
      <c r="AB103" s="122">
        <f t="shared" ca="1" si="25"/>
        <v>1.9999999999999996E-3</v>
      </c>
      <c r="AC103" s="122">
        <f t="shared" ca="1" si="26"/>
        <v>0</v>
      </c>
      <c r="AD103" s="3">
        <f t="shared" si="27"/>
        <v>1</v>
      </c>
      <c r="AN103" s="3"/>
      <c r="AO103" s="3"/>
      <c r="AP103" s="3"/>
      <c r="AQ103" s="3"/>
    </row>
    <row r="104" spans="1:43" ht="42.75" customHeight="1" x14ac:dyDescent="0.2">
      <c r="A104" s="58" t="s">
        <v>46</v>
      </c>
      <c r="B104" s="59" t="s">
        <v>258</v>
      </c>
      <c r="C104" s="58" t="s">
        <v>93</v>
      </c>
      <c r="D104" s="58" t="s">
        <v>102</v>
      </c>
      <c r="E104" s="58" t="s">
        <v>182</v>
      </c>
      <c r="F104" s="79" t="s">
        <v>249</v>
      </c>
      <c r="G104" s="61" t="str">
        <f t="shared" si="28"/>
        <v>Asesor de Control Interno</v>
      </c>
      <c r="H104" s="62">
        <v>43922</v>
      </c>
      <c r="I104" s="62">
        <v>43928</v>
      </c>
      <c r="J104" s="85"/>
      <c r="K104" s="85"/>
      <c r="L104" s="85"/>
      <c r="M104" s="85"/>
      <c r="N104" s="85"/>
      <c r="O104" s="85"/>
      <c r="P104" s="85"/>
      <c r="Q104" s="85"/>
      <c r="R104" s="85"/>
      <c r="S104" s="85"/>
      <c r="T104" s="85"/>
      <c r="U104" s="85"/>
      <c r="V104" s="58" t="s">
        <v>259</v>
      </c>
      <c r="W104" s="86">
        <v>2E-3</v>
      </c>
      <c r="X104" s="62"/>
      <c r="Y104" s="59"/>
      <c r="Z104" s="117"/>
      <c r="AA104" s="58"/>
      <c r="AB104" s="108">
        <f t="shared" ca="1" si="25"/>
        <v>0</v>
      </c>
      <c r="AC104" s="108">
        <f t="shared" ca="1" si="26"/>
        <v>2E-3</v>
      </c>
      <c r="AD104" s="3">
        <f t="shared" si="27"/>
        <v>4</v>
      </c>
      <c r="AE104" s="125"/>
      <c r="AF104" s="125"/>
      <c r="AG104" s="71"/>
      <c r="AH104" s="71"/>
      <c r="AN104" s="3"/>
      <c r="AO104" s="3"/>
      <c r="AP104" s="3"/>
      <c r="AQ104" s="3"/>
    </row>
    <row r="105" spans="1:43" ht="42.75" customHeight="1" x14ac:dyDescent="0.2">
      <c r="A105" s="58" t="s">
        <v>46</v>
      </c>
      <c r="B105" s="59" t="s">
        <v>258</v>
      </c>
      <c r="C105" s="58" t="s">
        <v>93</v>
      </c>
      <c r="D105" s="58" t="s">
        <v>102</v>
      </c>
      <c r="E105" s="58" t="s">
        <v>182</v>
      </c>
      <c r="F105" s="79" t="s">
        <v>249</v>
      </c>
      <c r="G105" s="61" t="str">
        <f t="shared" si="28"/>
        <v>Asesor de Control Interno</v>
      </c>
      <c r="H105" s="62">
        <v>44013</v>
      </c>
      <c r="I105" s="62">
        <v>44019</v>
      </c>
      <c r="J105" s="85"/>
      <c r="K105" s="85"/>
      <c r="L105" s="85"/>
      <c r="M105" s="85"/>
      <c r="N105" s="85"/>
      <c r="O105" s="85"/>
      <c r="P105" s="85"/>
      <c r="Q105" s="85"/>
      <c r="R105" s="85"/>
      <c r="S105" s="85"/>
      <c r="T105" s="85"/>
      <c r="U105" s="85"/>
      <c r="V105" s="58" t="s">
        <v>259</v>
      </c>
      <c r="W105" s="86">
        <v>2E-3</v>
      </c>
      <c r="X105" s="62"/>
      <c r="Y105" s="59"/>
      <c r="Z105" s="117"/>
      <c r="AA105" s="58"/>
      <c r="AB105" s="108">
        <f t="shared" ca="1" si="25"/>
        <v>0</v>
      </c>
      <c r="AC105" s="108">
        <f t="shared" ca="1" si="26"/>
        <v>2E-3</v>
      </c>
      <c r="AD105" s="3">
        <f t="shared" si="27"/>
        <v>7</v>
      </c>
      <c r="AN105" s="3"/>
      <c r="AO105" s="3"/>
      <c r="AP105" s="3"/>
      <c r="AQ105" s="3"/>
    </row>
    <row r="106" spans="1:43" ht="42.75" customHeight="1" x14ac:dyDescent="0.2">
      <c r="A106" s="58" t="s">
        <v>46</v>
      </c>
      <c r="B106" s="59" t="s">
        <v>258</v>
      </c>
      <c r="C106" s="58" t="s">
        <v>93</v>
      </c>
      <c r="D106" s="58" t="s">
        <v>102</v>
      </c>
      <c r="E106" s="58" t="s">
        <v>182</v>
      </c>
      <c r="F106" s="79" t="s">
        <v>249</v>
      </c>
      <c r="G106" s="61" t="str">
        <f t="shared" si="28"/>
        <v>Asesor de Control Interno</v>
      </c>
      <c r="H106" s="62">
        <v>44105</v>
      </c>
      <c r="I106" s="62">
        <v>44111</v>
      </c>
      <c r="J106" s="85"/>
      <c r="K106" s="85"/>
      <c r="L106" s="85"/>
      <c r="M106" s="85"/>
      <c r="N106" s="85"/>
      <c r="O106" s="85"/>
      <c r="P106" s="85"/>
      <c r="Q106" s="85"/>
      <c r="R106" s="85"/>
      <c r="S106" s="85"/>
      <c r="T106" s="85"/>
      <c r="U106" s="85"/>
      <c r="V106" s="58" t="s">
        <v>259</v>
      </c>
      <c r="W106" s="86">
        <v>2E-3</v>
      </c>
      <c r="X106" s="62"/>
      <c r="Y106" s="59"/>
      <c r="Z106" s="117"/>
      <c r="AA106" s="58"/>
      <c r="AB106" s="108">
        <f t="shared" ca="1" si="25"/>
        <v>0</v>
      </c>
      <c r="AC106" s="108">
        <f t="shared" ca="1" si="26"/>
        <v>2E-3</v>
      </c>
      <c r="AD106" s="3">
        <f t="shared" si="27"/>
        <v>10</v>
      </c>
      <c r="AN106" s="3"/>
      <c r="AO106" s="3"/>
      <c r="AP106" s="3"/>
      <c r="AQ106" s="3"/>
    </row>
    <row r="107" spans="1:43" ht="42.75" customHeight="1" x14ac:dyDescent="0.2">
      <c r="A107" s="58" t="s">
        <v>46</v>
      </c>
      <c r="B107" s="117" t="s">
        <v>255</v>
      </c>
      <c r="C107" s="58" t="s">
        <v>103</v>
      </c>
      <c r="D107" s="58" t="s">
        <v>103</v>
      </c>
      <c r="E107" s="58" t="s">
        <v>182</v>
      </c>
      <c r="F107" s="79" t="s">
        <v>248</v>
      </c>
      <c r="G107" s="61" t="str">
        <f t="shared" si="28"/>
        <v>Líderes de Cada Proceso</v>
      </c>
      <c r="H107" s="62">
        <v>43850</v>
      </c>
      <c r="I107" s="62">
        <v>43861</v>
      </c>
      <c r="J107" s="85"/>
      <c r="K107" s="85"/>
      <c r="L107" s="85"/>
      <c r="M107" s="85"/>
      <c r="N107" s="85"/>
      <c r="O107" s="85"/>
      <c r="P107" s="85"/>
      <c r="Q107" s="85"/>
      <c r="R107" s="85"/>
      <c r="S107" s="85"/>
      <c r="T107" s="85"/>
      <c r="U107" s="85"/>
      <c r="V107" s="58" t="s">
        <v>134</v>
      </c>
      <c r="W107" s="86">
        <v>7.0000000000000001E-3</v>
      </c>
      <c r="X107" s="62">
        <v>43861</v>
      </c>
      <c r="Y107" s="117" t="s">
        <v>349</v>
      </c>
      <c r="Z107" s="117" t="s">
        <v>357</v>
      </c>
      <c r="AA107" s="58" t="s">
        <v>193</v>
      </c>
      <c r="AB107" s="122">
        <f t="shared" ca="1" si="25"/>
        <v>6.9999999999999993E-3</v>
      </c>
      <c r="AC107" s="122">
        <f t="shared" ca="1" si="26"/>
        <v>0</v>
      </c>
      <c r="AD107" s="3">
        <f t="shared" si="27"/>
        <v>1</v>
      </c>
      <c r="AN107" s="3"/>
      <c r="AO107" s="3"/>
      <c r="AP107" s="3"/>
      <c r="AQ107" s="3"/>
    </row>
    <row r="108" spans="1:43" ht="57.75" customHeight="1" x14ac:dyDescent="0.2">
      <c r="A108" s="58" t="s">
        <v>46</v>
      </c>
      <c r="B108" s="117" t="s">
        <v>279</v>
      </c>
      <c r="C108" s="58" t="s">
        <v>82</v>
      </c>
      <c r="D108" s="58" t="s">
        <v>100</v>
      </c>
      <c r="E108" s="58" t="s">
        <v>182</v>
      </c>
      <c r="F108" s="79" t="s">
        <v>249</v>
      </c>
      <c r="G108" s="61" t="str">
        <f t="shared" si="28"/>
        <v>Jefe Oficina de Tecnologías de la Información y las Comunicaciones</v>
      </c>
      <c r="H108" s="62">
        <v>43864</v>
      </c>
      <c r="I108" s="62">
        <v>43903</v>
      </c>
      <c r="J108" s="85"/>
      <c r="K108" s="85"/>
      <c r="L108" s="85"/>
      <c r="M108" s="85"/>
      <c r="N108" s="85"/>
      <c r="O108" s="85"/>
      <c r="P108" s="85"/>
      <c r="Q108" s="85"/>
      <c r="R108" s="85"/>
      <c r="S108" s="85"/>
      <c r="T108" s="85"/>
      <c r="U108" s="85"/>
      <c r="V108" s="58" t="s">
        <v>234</v>
      </c>
      <c r="W108" s="86">
        <v>5.0000000000000001E-3</v>
      </c>
      <c r="X108" s="62">
        <v>43906</v>
      </c>
      <c r="Y108" s="117" t="s">
        <v>387</v>
      </c>
      <c r="Z108" s="59" t="s">
        <v>415</v>
      </c>
      <c r="AA108" s="58" t="s">
        <v>193</v>
      </c>
      <c r="AB108" s="122">
        <f t="shared" ca="1" si="25"/>
        <v>4.9999999999999992E-3</v>
      </c>
      <c r="AC108" s="122">
        <f t="shared" ca="1" si="26"/>
        <v>0</v>
      </c>
      <c r="AD108" s="3">
        <f t="shared" si="27"/>
        <v>3</v>
      </c>
      <c r="AE108" s="125"/>
      <c r="AF108" s="125"/>
      <c r="AG108" s="71"/>
      <c r="AH108" s="71"/>
      <c r="AN108" s="3"/>
      <c r="AO108" s="3"/>
      <c r="AP108" s="3"/>
      <c r="AQ108" s="3"/>
    </row>
    <row r="109" spans="1:43" ht="42.75" customHeight="1" x14ac:dyDescent="0.2">
      <c r="A109" s="58" t="s">
        <v>46</v>
      </c>
      <c r="B109" s="59" t="s">
        <v>280</v>
      </c>
      <c r="C109" s="58" t="s">
        <v>76</v>
      </c>
      <c r="D109" s="58" t="s">
        <v>100</v>
      </c>
      <c r="E109" s="58" t="s">
        <v>182</v>
      </c>
      <c r="F109" s="79" t="s">
        <v>248</v>
      </c>
      <c r="G109" s="61" t="str">
        <f t="shared" si="28"/>
        <v xml:space="preserve">Jefe Oficina Asesora de Planeación </v>
      </c>
      <c r="H109" s="62">
        <v>43955</v>
      </c>
      <c r="I109" s="62">
        <v>43980</v>
      </c>
      <c r="J109" s="85"/>
      <c r="K109" s="85"/>
      <c r="L109" s="85"/>
      <c r="M109" s="85"/>
      <c r="N109" s="85"/>
      <c r="O109" s="85"/>
      <c r="P109" s="85"/>
      <c r="Q109" s="85"/>
      <c r="R109" s="85"/>
      <c r="S109" s="85"/>
      <c r="T109" s="85"/>
      <c r="U109" s="85"/>
      <c r="V109" s="58" t="s">
        <v>235</v>
      </c>
      <c r="W109" s="86">
        <v>5.0000000000000001E-3</v>
      </c>
      <c r="X109" s="62"/>
      <c r="Y109" s="59"/>
      <c r="Z109" s="117"/>
      <c r="AA109" s="58"/>
      <c r="AB109" s="108">
        <f t="shared" ca="1" si="25"/>
        <v>0</v>
      </c>
      <c r="AC109" s="108">
        <f t="shared" ca="1" si="26"/>
        <v>5.0000000000000001E-3</v>
      </c>
      <c r="AD109" s="3">
        <f t="shared" si="27"/>
        <v>5</v>
      </c>
      <c r="AN109" s="3"/>
      <c r="AO109" s="3"/>
      <c r="AP109" s="3"/>
      <c r="AQ109" s="3"/>
    </row>
    <row r="110" spans="1:43" ht="42.75" customHeight="1" x14ac:dyDescent="0.2">
      <c r="A110" s="58" t="s">
        <v>46</v>
      </c>
      <c r="B110" s="117" t="s">
        <v>255</v>
      </c>
      <c r="C110" s="58" t="s">
        <v>103</v>
      </c>
      <c r="D110" s="58" t="s">
        <v>103</v>
      </c>
      <c r="E110" s="58" t="s">
        <v>182</v>
      </c>
      <c r="F110" s="79" t="s">
        <v>248</v>
      </c>
      <c r="G110" s="61" t="str">
        <f t="shared" si="28"/>
        <v>Líderes de Cada Proceso</v>
      </c>
      <c r="H110" s="62">
        <v>44013</v>
      </c>
      <c r="I110" s="62">
        <v>44040</v>
      </c>
      <c r="J110" s="85"/>
      <c r="K110" s="85"/>
      <c r="L110" s="85"/>
      <c r="M110" s="85"/>
      <c r="N110" s="85"/>
      <c r="O110" s="85"/>
      <c r="P110" s="85"/>
      <c r="Q110" s="85"/>
      <c r="R110" s="85"/>
      <c r="S110" s="85"/>
      <c r="T110" s="85"/>
      <c r="U110" s="85"/>
      <c r="V110" s="58" t="s">
        <v>134</v>
      </c>
      <c r="W110" s="86">
        <v>7.0000000000000001E-3</v>
      </c>
      <c r="X110" s="62"/>
      <c r="Y110" s="59"/>
      <c r="Z110" s="117"/>
      <c r="AA110" s="58"/>
      <c r="AB110" s="108">
        <f t="shared" ca="1" si="25"/>
        <v>0</v>
      </c>
      <c r="AC110" s="108">
        <f t="shared" ca="1" si="26"/>
        <v>7.0000000000000001E-3</v>
      </c>
      <c r="AD110" s="3">
        <f t="shared" si="27"/>
        <v>7</v>
      </c>
      <c r="AN110" s="3"/>
      <c r="AO110" s="3"/>
      <c r="AP110" s="3"/>
      <c r="AQ110" s="3"/>
    </row>
    <row r="111" spans="1:43" ht="42.75" customHeight="1" x14ac:dyDescent="0.2">
      <c r="A111" s="58" t="s">
        <v>46</v>
      </c>
      <c r="B111" s="59" t="s">
        <v>95</v>
      </c>
      <c r="C111" s="58" t="s">
        <v>92</v>
      </c>
      <c r="D111" s="58" t="s">
        <v>101</v>
      </c>
      <c r="E111" s="58" t="s">
        <v>182</v>
      </c>
      <c r="F111" s="79" t="s">
        <v>238</v>
      </c>
      <c r="G111" s="61" t="str">
        <f t="shared" si="28"/>
        <v>Subdirector Financiero</v>
      </c>
      <c r="H111" s="62">
        <v>43832</v>
      </c>
      <c r="I111" s="62">
        <v>43843</v>
      </c>
      <c r="J111" s="85"/>
      <c r="K111" s="85"/>
      <c r="L111" s="85"/>
      <c r="M111" s="85"/>
      <c r="N111" s="85"/>
      <c r="O111" s="85"/>
      <c r="P111" s="85"/>
      <c r="Q111" s="85"/>
      <c r="R111" s="85"/>
      <c r="S111" s="85"/>
      <c r="T111" s="85"/>
      <c r="U111" s="85"/>
      <c r="V111" s="58" t="s">
        <v>134</v>
      </c>
      <c r="W111" s="86">
        <v>1E-3</v>
      </c>
      <c r="X111" s="62">
        <v>43867</v>
      </c>
      <c r="Y111" s="117" t="s">
        <v>391</v>
      </c>
      <c r="Z111" s="117" t="s">
        <v>338</v>
      </c>
      <c r="AA111" s="58" t="s">
        <v>193</v>
      </c>
      <c r="AB111" s="122">
        <f t="shared" ca="1" si="25"/>
        <v>9.999999999999998E-4</v>
      </c>
      <c r="AC111" s="122">
        <f t="shared" ca="1" si="26"/>
        <v>0</v>
      </c>
      <c r="AD111" s="3">
        <f t="shared" si="27"/>
        <v>1</v>
      </c>
      <c r="AN111" s="3"/>
      <c r="AO111" s="3"/>
      <c r="AP111" s="3"/>
      <c r="AQ111" s="3"/>
    </row>
    <row r="112" spans="1:43" ht="42.75" customHeight="1" x14ac:dyDescent="0.2">
      <c r="A112" s="58" t="s">
        <v>46</v>
      </c>
      <c r="B112" s="59" t="s">
        <v>95</v>
      </c>
      <c r="C112" s="58" t="s">
        <v>92</v>
      </c>
      <c r="D112" s="58" t="s">
        <v>101</v>
      </c>
      <c r="E112" s="58" t="s">
        <v>182</v>
      </c>
      <c r="F112" s="79" t="s">
        <v>238</v>
      </c>
      <c r="G112" s="61" t="str">
        <f t="shared" si="28"/>
        <v>Subdirector Financiero</v>
      </c>
      <c r="H112" s="62">
        <v>43864</v>
      </c>
      <c r="I112" s="62">
        <v>43872</v>
      </c>
      <c r="J112" s="85"/>
      <c r="K112" s="85"/>
      <c r="L112" s="85"/>
      <c r="M112" s="85"/>
      <c r="N112" s="85"/>
      <c r="O112" s="85"/>
      <c r="P112" s="85"/>
      <c r="Q112" s="85"/>
      <c r="R112" s="85"/>
      <c r="S112" s="85"/>
      <c r="T112" s="85"/>
      <c r="U112" s="85"/>
      <c r="V112" s="58" t="s">
        <v>134</v>
      </c>
      <c r="W112" s="86">
        <v>1E-3</v>
      </c>
      <c r="X112" s="62">
        <v>43873</v>
      </c>
      <c r="Y112" s="117" t="s">
        <v>390</v>
      </c>
      <c r="Z112" s="117" t="s">
        <v>368</v>
      </c>
      <c r="AA112" s="58" t="s">
        <v>193</v>
      </c>
      <c r="AB112" s="122">
        <f t="shared" ca="1" si="25"/>
        <v>9.999999999999998E-4</v>
      </c>
      <c r="AC112" s="122">
        <f t="shared" ca="1" si="26"/>
        <v>0</v>
      </c>
      <c r="AD112" s="3">
        <f t="shared" si="27"/>
        <v>2</v>
      </c>
      <c r="AN112" s="3"/>
      <c r="AO112" s="3"/>
      <c r="AP112" s="3"/>
      <c r="AQ112" s="3"/>
    </row>
    <row r="113" spans="1:43" ht="42.75" customHeight="1" x14ac:dyDescent="0.2">
      <c r="A113" s="58" t="s">
        <v>46</v>
      </c>
      <c r="B113" s="59" t="s">
        <v>95</v>
      </c>
      <c r="C113" s="58" t="s">
        <v>92</v>
      </c>
      <c r="D113" s="58" t="s">
        <v>101</v>
      </c>
      <c r="E113" s="58" t="s">
        <v>182</v>
      </c>
      <c r="F113" s="79" t="s">
        <v>238</v>
      </c>
      <c r="G113" s="61" t="str">
        <f t="shared" si="28"/>
        <v>Subdirector Financiero</v>
      </c>
      <c r="H113" s="62">
        <v>43892</v>
      </c>
      <c r="I113" s="62">
        <v>43900</v>
      </c>
      <c r="J113" s="85"/>
      <c r="K113" s="85"/>
      <c r="L113" s="85"/>
      <c r="M113" s="85"/>
      <c r="N113" s="85"/>
      <c r="O113" s="85"/>
      <c r="P113" s="85"/>
      <c r="Q113" s="85"/>
      <c r="R113" s="85"/>
      <c r="S113" s="85"/>
      <c r="T113" s="85"/>
      <c r="U113" s="85"/>
      <c r="V113" s="58" t="s">
        <v>134</v>
      </c>
      <c r="W113" s="86">
        <v>1E-3</v>
      </c>
      <c r="X113" s="62">
        <v>43900</v>
      </c>
      <c r="Y113" s="59" t="s">
        <v>468</v>
      </c>
      <c r="Z113" s="117" t="s">
        <v>467</v>
      </c>
      <c r="AA113" s="58" t="s">
        <v>193</v>
      </c>
      <c r="AB113" s="122">
        <f t="shared" ca="1" si="25"/>
        <v>9.999999999999998E-4</v>
      </c>
      <c r="AC113" s="122">
        <f t="shared" ca="1" si="26"/>
        <v>0</v>
      </c>
      <c r="AD113" s="3">
        <f t="shared" si="27"/>
        <v>3</v>
      </c>
      <c r="AN113" s="3"/>
      <c r="AO113" s="3"/>
      <c r="AP113" s="3"/>
      <c r="AQ113" s="3"/>
    </row>
    <row r="114" spans="1:43" ht="42.75" customHeight="1" x14ac:dyDescent="0.2">
      <c r="A114" s="58" t="s">
        <v>46</v>
      </c>
      <c r="B114" s="59" t="s">
        <v>95</v>
      </c>
      <c r="C114" s="58" t="s">
        <v>92</v>
      </c>
      <c r="D114" s="58" t="s">
        <v>101</v>
      </c>
      <c r="E114" s="58" t="s">
        <v>182</v>
      </c>
      <c r="F114" s="79" t="s">
        <v>238</v>
      </c>
      <c r="G114" s="61" t="str">
        <f t="shared" si="28"/>
        <v>Subdirector Financiero</v>
      </c>
      <c r="H114" s="62">
        <v>43922</v>
      </c>
      <c r="I114" s="62">
        <v>43934</v>
      </c>
      <c r="J114" s="85"/>
      <c r="K114" s="85"/>
      <c r="L114" s="85"/>
      <c r="M114" s="85"/>
      <c r="N114" s="85"/>
      <c r="O114" s="85"/>
      <c r="P114" s="85"/>
      <c r="Q114" s="85"/>
      <c r="R114" s="85"/>
      <c r="S114" s="85"/>
      <c r="T114" s="85"/>
      <c r="U114" s="85"/>
      <c r="V114" s="58" t="s">
        <v>134</v>
      </c>
      <c r="W114" s="86">
        <v>1E-3</v>
      </c>
      <c r="X114" s="62"/>
      <c r="Y114" s="59"/>
      <c r="Z114" s="117"/>
      <c r="AA114" s="58"/>
      <c r="AB114" s="108">
        <f t="shared" ca="1" si="25"/>
        <v>0</v>
      </c>
      <c r="AC114" s="108">
        <f t="shared" ca="1" si="26"/>
        <v>1E-3</v>
      </c>
      <c r="AD114" s="3">
        <f t="shared" si="27"/>
        <v>4</v>
      </c>
      <c r="AN114" s="3"/>
      <c r="AO114" s="3"/>
      <c r="AP114" s="3"/>
      <c r="AQ114" s="3"/>
    </row>
    <row r="115" spans="1:43" ht="42.75" customHeight="1" x14ac:dyDescent="0.2">
      <c r="A115" s="58" t="s">
        <v>46</v>
      </c>
      <c r="B115" s="59" t="s">
        <v>95</v>
      </c>
      <c r="C115" s="58" t="s">
        <v>92</v>
      </c>
      <c r="D115" s="58" t="s">
        <v>101</v>
      </c>
      <c r="E115" s="58" t="s">
        <v>182</v>
      </c>
      <c r="F115" s="79" t="s">
        <v>238</v>
      </c>
      <c r="G115" s="61" t="str">
        <f t="shared" si="28"/>
        <v>Subdirector Financiero</v>
      </c>
      <c r="H115" s="62">
        <v>43955</v>
      </c>
      <c r="I115" s="62">
        <v>43963</v>
      </c>
      <c r="J115" s="85"/>
      <c r="K115" s="85"/>
      <c r="L115" s="85"/>
      <c r="M115" s="85"/>
      <c r="N115" s="85"/>
      <c r="O115" s="85"/>
      <c r="P115" s="85"/>
      <c r="Q115" s="85"/>
      <c r="R115" s="85"/>
      <c r="S115" s="85"/>
      <c r="T115" s="85"/>
      <c r="U115" s="85"/>
      <c r="V115" s="58" t="s">
        <v>134</v>
      </c>
      <c r="W115" s="86">
        <v>1E-3</v>
      </c>
      <c r="X115" s="62"/>
      <c r="Y115" s="59"/>
      <c r="Z115" s="117"/>
      <c r="AA115" s="58"/>
      <c r="AB115" s="108">
        <f t="shared" ref="AB115:AB146" ca="1" si="29">IF(ISERROR(VLOOKUP(AA115,INDIRECT(VLOOKUP(A115,ACTA,2,0)&amp;"A"),2,0))=TRUE,0,W115*(VLOOKUP(AA115,INDIRECT(VLOOKUP(A115,ACTA,2,0)&amp;"A"),2,0)))</f>
        <v>0</v>
      </c>
      <c r="AC115" s="108">
        <f t="shared" ref="AC115:AC146" ca="1" si="30">+W115-AB115</f>
        <v>1E-3</v>
      </c>
      <c r="AD115" s="3">
        <f t="shared" si="27"/>
        <v>5</v>
      </c>
      <c r="AN115" s="3"/>
      <c r="AO115" s="3"/>
      <c r="AP115" s="3"/>
      <c r="AQ115" s="3"/>
    </row>
    <row r="116" spans="1:43" ht="42.75" customHeight="1" x14ac:dyDescent="0.2">
      <c r="A116" s="58" t="s">
        <v>46</v>
      </c>
      <c r="B116" s="59" t="s">
        <v>95</v>
      </c>
      <c r="C116" s="58" t="s">
        <v>92</v>
      </c>
      <c r="D116" s="58" t="s">
        <v>101</v>
      </c>
      <c r="E116" s="58" t="s">
        <v>182</v>
      </c>
      <c r="F116" s="79" t="s">
        <v>238</v>
      </c>
      <c r="G116" s="61" t="str">
        <f t="shared" si="28"/>
        <v>Subdirector Financiero</v>
      </c>
      <c r="H116" s="62">
        <v>43983</v>
      </c>
      <c r="I116" s="62">
        <v>43991</v>
      </c>
      <c r="J116" s="85"/>
      <c r="K116" s="85"/>
      <c r="L116" s="85"/>
      <c r="M116" s="85"/>
      <c r="N116" s="85"/>
      <c r="O116" s="85"/>
      <c r="P116" s="85"/>
      <c r="Q116" s="85"/>
      <c r="R116" s="85"/>
      <c r="S116" s="85"/>
      <c r="T116" s="85"/>
      <c r="U116" s="85"/>
      <c r="V116" s="58" t="s">
        <v>134</v>
      </c>
      <c r="W116" s="86">
        <v>1E-3</v>
      </c>
      <c r="X116" s="62"/>
      <c r="Y116" s="59"/>
      <c r="Z116" s="117"/>
      <c r="AA116" s="58"/>
      <c r="AB116" s="108">
        <f t="shared" ca="1" si="29"/>
        <v>0</v>
      </c>
      <c r="AC116" s="108">
        <f t="shared" ca="1" si="30"/>
        <v>1E-3</v>
      </c>
      <c r="AD116" s="3">
        <f t="shared" si="27"/>
        <v>6</v>
      </c>
      <c r="AN116" s="3"/>
      <c r="AO116" s="3"/>
      <c r="AP116" s="3"/>
      <c r="AQ116" s="3"/>
    </row>
    <row r="117" spans="1:43" ht="42.75" customHeight="1" x14ac:dyDescent="0.2">
      <c r="A117" s="58" t="s">
        <v>46</v>
      </c>
      <c r="B117" s="59" t="s">
        <v>95</v>
      </c>
      <c r="C117" s="58" t="s">
        <v>92</v>
      </c>
      <c r="D117" s="58" t="s">
        <v>101</v>
      </c>
      <c r="E117" s="58" t="s">
        <v>182</v>
      </c>
      <c r="F117" s="79" t="s">
        <v>238</v>
      </c>
      <c r="G117" s="61" t="str">
        <f t="shared" si="28"/>
        <v>Subdirector Financiero</v>
      </c>
      <c r="H117" s="62">
        <v>44013</v>
      </c>
      <c r="I117" s="62">
        <v>44021</v>
      </c>
      <c r="J117" s="85"/>
      <c r="K117" s="85"/>
      <c r="L117" s="85"/>
      <c r="M117" s="85"/>
      <c r="N117" s="85"/>
      <c r="O117" s="85"/>
      <c r="P117" s="85"/>
      <c r="Q117" s="85"/>
      <c r="R117" s="85"/>
      <c r="S117" s="85"/>
      <c r="T117" s="85"/>
      <c r="U117" s="85"/>
      <c r="V117" s="58" t="s">
        <v>134</v>
      </c>
      <c r="W117" s="86">
        <v>1E-3</v>
      </c>
      <c r="X117" s="62"/>
      <c r="Y117" s="59"/>
      <c r="Z117" s="117"/>
      <c r="AA117" s="58"/>
      <c r="AB117" s="108">
        <f t="shared" ca="1" si="29"/>
        <v>0</v>
      </c>
      <c r="AC117" s="108">
        <f t="shared" ca="1" si="30"/>
        <v>1E-3</v>
      </c>
      <c r="AD117" s="3">
        <f t="shared" si="27"/>
        <v>7</v>
      </c>
      <c r="AJ117" s="74"/>
      <c r="AN117" s="3"/>
      <c r="AO117" s="3"/>
      <c r="AP117" s="3"/>
      <c r="AQ117" s="3"/>
    </row>
    <row r="118" spans="1:43" ht="42.75" customHeight="1" x14ac:dyDescent="0.2">
      <c r="A118" s="58" t="s">
        <v>46</v>
      </c>
      <c r="B118" s="59" t="s">
        <v>95</v>
      </c>
      <c r="C118" s="58" t="s">
        <v>92</v>
      </c>
      <c r="D118" s="58" t="s">
        <v>101</v>
      </c>
      <c r="E118" s="58" t="s">
        <v>182</v>
      </c>
      <c r="F118" s="79" t="s">
        <v>238</v>
      </c>
      <c r="G118" s="61" t="str">
        <f t="shared" si="28"/>
        <v>Subdirector Financiero</v>
      </c>
      <c r="H118" s="62">
        <v>44046</v>
      </c>
      <c r="I118" s="62">
        <v>44055</v>
      </c>
      <c r="J118" s="85"/>
      <c r="K118" s="85"/>
      <c r="L118" s="85"/>
      <c r="M118" s="85"/>
      <c r="N118" s="85"/>
      <c r="O118" s="85"/>
      <c r="P118" s="85"/>
      <c r="Q118" s="85"/>
      <c r="R118" s="85"/>
      <c r="S118" s="85"/>
      <c r="T118" s="85"/>
      <c r="U118" s="85"/>
      <c r="V118" s="58" t="s">
        <v>134</v>
      </c>
      <c r="W118" s="86">
        <v>1E-3</v>
      </c>
      <c r="X118" s="62"/>
      <c r="Y118" s="59"/>
      <c r="Z118" s="117"/>
      <c r="AA118" s="58"/>
      <c r="AB118" s="108">
        <f t="shared" ca="1" si="29"/>
        <v>0</v>
      </c>
      <c r="AC118" s="108">
        <f t="shared" ca="1" si="30"/>
        <v>1E-3</v>
      </c>
      <c r="AD118" s="3">
        <f t="shared" si="27"/>
        <v>8</v>
      </c>
      <c r="AN118" s="3"/>
      <c r="AO118" s="3"/>
      <c r="AP118" s="3"/>
      <c r="AQ118" s="3"/>
    </row>
    <row r="119" spans="1:43" ht="42.75" customHeight="1" x14ac:dyDescent="0.2">
      <c r="A119" s="58" t="s">
        <v>46</v>
      </c>
      <c r="B119" s="59" t="s">
        <v>95</v>
      </c>
      <c r="C119" s="58" t="s">
        <v>92</v>
      </c>
      <c r="D119" s="58" t="s">
        <v>101</v>
      </c>
      <c r="E119" s="58" t="s">
        <v>182</v>
      </c>
      <c r="F119" s="79" t="s">
        <v>238</v>
      </c>
      <c r="G119" s="61" t="str">
        <f t="shared" si="28"/>
        <v>Subdirector Financiero</v>
      </c>
      <c r="H119" s="62">
        <v>44075</v>
      </c>
      <c r="I119" s="62">
        <v>44083</v>
      </c>
      <c r="J119" s="85"/>
      <c r="K119" s="85"/>
      <c r="L119" s="85"/>
      <c r="M119" s="85"/>
      <c r="N119" s="85"/>
      <c r="O119" s="85"/>
      <c r="P119" s="85"/>
      <c r="Q119" s="85"/>
      <c r="R119" s="85"/>
      <c r="S119" s="85"/>
      <c r="T119" s="85"/>
      <c r="U119" s="85"/>
      <c r="V119" s="58" t="s">
        <v>134</v>
      </c>
      <c r="W119" s="86">
        <v>1E-3</v>
      </c>
      <c r="X119" s="62"/>
      <c r="Y119" s="59"/>
      <c r="Z119" s="117"/>
      <c r="AA119" s="58"/>
      <c r="AB119" s="108">
        <f t="shared" ca="1" si="29"/>
        <v>0</v>
      </c>
      <c r="AC119" s="108">
        <f t="shared" ca="1" si="30"/>
        <v>1E-3</v>
      </c>
      <c r="AD119" s="3">
        <f t="shared" si="27"/>
        <v>9</v>
      </c>
      <c r="AN119" s="3"/>
      <c r="AO119" s="3"/>
      <c r="AP119" s="3"/>
      <c r="AQ119" s="3"/>
    </row>
    <row r="120" spans="1:43" ht="42.75" customHeight="1" x14ac:dyDescent="0.2">
      <c r="A120" s="58" t="s">
        <v>46</v>
      </c>
      <c r="B120" s="59" t="s">
        <v>95</v>
      </c>
      <c r="C120" s="58" t="s">
        <v>92</v>
      </c>
      <c r="D120" s="58" t="s">
        <v>101</v>
      </c>
      <c r="E120" s="58" t="s">
        <v>182</v>
      </c>
      <c r="F120" s="79" t="s">
        <v>238</v>
      </c>
      <c r="G120" s="61" t="str">
        <f t="shared" si="28"/>
        <v>Subdirector Financiero</v>
      </c>
      <c r="H120" s="62">
        <v>44105</v>
      </c>
      <c r="I120" s="62">
        <v>44113</v>
      </c>
      <c r="J120" s="85"/>
      <c r="K120" s="85"/>
      <c r="L120" s="85"/>
      <c r="M120" s="85"/>
      <c r="N120" s="85"/>
      <c r="O120" s="85"/>
      <c r="P120" s="85"/>
      <c r="Q120" s="85"/>
      <c r="R120" s="85"/>
      <c r="S120" s="85"/>
      <c r="T120" s="85"/>
      <c r="U120" s="85"/>
      <c r="V120" s="58" t="s">
        <v>134</v>
      </c>
      <c r="W120" s="86">
        <v>1E-3</v>
      </c>
      <c r="X120" s="62"/>
      <c r="Y120" s="59"/>
      <c r="Z120" s="117"/>
      <c r="AA120" s="58"/>
      <c r="AB120" s="108">
        <f t="shared" ca="1" si="29"/>
        <v>0</v>
      </c>
      <c r="AC120" s="108">
        <f t="shared" ca="1" si="30"/>
        <v>1E-3</v>
      </c>
      <c r="AD120" s="3">
        <f t="shared" si="27"/>
        <v>10</v>
      </c>
      <c r="AN120" s="3"/>
      <c r="AO120" s="3"/>
      <c r="AP120" s="3"/>
      <c r="AQ120" s="3"/>
    </row>
    <row r="121" spans="1:43" ht="42.75" customHeight="1" x14ac:dyDescent="0.2">
      <c r="A121" s="58" t="s">
        <v>46</v>
      </c>
      <c r="B121" s="59" t="s">
        <v>95</v>
      </c>
      <c r="C121" s="58" t="s">
        <v>92</v>
      </c>
      <c r="D121" s="58" t="s">
        <v>101</v>
      </c>
      <c r="E121" s="58" t="s">
        <v>182</v>
      </c>
      <c r="F121" s="79" t="s">
        <v>238</v>
      </c>
      <c r="G121" s="61" t="str">
        <f t="shared" si="28"/>
        <v>Subdirector Financiero</v>
      </c>
      <c r="H121" s="62">
        <v>44138</v>
      </c>
      <c r="I121" s="62">
        <v>44146</v>
      </c>
      <c r="J121" s="85"/>
      <c r="K121" s="85"/>
      <c r="L121" s="85"/>
      <c r="M121" s="85"/>
      <c r="N121" s="85"/>
      <c r="O121" s="85"/>
      <c r="P121" s="85"/>
      <c r="Q121" s="85"/>
      <c r="R121" s="85"/>
      <c r="S121" s="85"/>
      <c r="T121" s="85"/>
      <c r="U121" s="85"/>
      <c r="V121" s="58" t="s">
        <v>134</v>
      </c>
      <c r="W121" s="86">
        <v>1E-3</v>
      </c>
      <c r="X121" s="62"/>
      <c r="Y121" s="59"/>
      <c r="Z121" s="117"/>
      <c r="AA121" s="58"/>
      <c r="AB121" s="108">
        <f t="shared" ca="1" si="29"/>
        <v>0</v>
      </c>
      <c r="AC121" s="108">
        <f t="shared" ca="1" si="30"/>
        <v>1E-3</v>
      </c>
      <c r="AD121" s="3">
        <f t="shared" si="27"/>
        <v>11</v>
      </c>
      <c r="AN121" s="3"/>
      <c r="AO121" s="3"/>
      <c r="AP121" s="3"/>
      <c r="AQ121" s="3"/>
    </row>
    <row r="122" spans="1:43" ht="42.75" customHeight="1" x14ac:dyDescent="0.2">
      <c r="A122" s="58" t="s">
        <v>46</v>
      </c>
      <c r="B122" s="59" t="s">
        <v>95</v>
      </c>
      <c r="C122" s="58" t="s">
        <v>92</v>
      </c>
      <c r="D122" s="58" t="s">
        <v>101</v>
      </c>
      <c r="E122" s="58" t="s">
        <v>182</v>
      </c>
      <c r="F122" s="79" t="s">
        <v>238</v>
      </c>
      <c r="G122" s="61" t="str">
        <f t="shared" si="28"/>
        <v>Subdirector Financiero</v>
      </c>
      <c r="H122" s="62">
        <v>44166</v>
      </c>
      <c r="I122" s="62">
        <v>44175</v>
      </c>
      <c r="J122" s="85"/>
      <c r="K122" s="85"/>
      <c r="L122" s="85"/>
      <c r="M122" s="85"/>
      <c r="N122" s="85"/>
      <c r="O122" s="85"/>
      <c r="P122" s="85"/>
      <c r="Q122" s="85"/>
      <c r="R122" s="85"/>
      <c r="S122" s="85"/>
      <c r="T122" s="85"/>
      <c r="U122" s="85"/>
      <c r="V122" s="58" t="s">
        <v>134</v>
      </c>
      <c r="W122" s="86">
        <v>1E-3</v>
      </c>
      <c r="X122" s="62"/>
      <c r="Y122" s="59"/>
      <c r="Z122" s="117"/>
      <c r="AA122" s="58"/>
      <c r="AB122" s="108">
        <f t="shared" ca="1" si="29"/>
        <v>0</v>
      </c>
      <c r="AC122" s="108">
        <f t="shared" ca="1" si="30"/>
        <v>1E-3</v>
      </c>
      <c r="AD122" s="3">
        <f t="shared" si="27"/>
        <v>12</v>
      </c>
      <c r="AN122" s="3"/>
      <c r="AO122" s="3"/>
      <c r="AP122" s="3"/>
      <c r="AQ122" s="3"/>
    </row>
    <row r="123" spans="1:43" ht="42.75" customHeight="1" x14ac:dyDescent="0.2">
      <c r="A123" s="58" t="s">
        <v>46</v>
      </c>
      <c r="B123" s="120" t="s">
        <v>320</v>
      </c>
      <c r="C123" s="58" t="s">
        <v>92</v>
      </c>
      <c r="D123" s="58" t="s">
        <v>101</v>
      </c>
      <c r="E123" s="58" t="s">
        <v>182</v>
      </c>
      <c r="F123" s="87" t="s">
        <v>50</v>
      </c>
      <c r="G123" s="61" t="str">
        <f t="shared" ref="G123:G144" si="31">IF(LEN(C123)&gt;0,VLOOKUP(C123,PROCESO2,3,0),"")</f>
        <v>Subdirector Financiero</v>
      </c>
      <c r="H123" s="62">
        <v>43832</v>
      </c>
      <c r="I123" s="62">
        <v>43882</v>
      </c>
      <c r="J123" s="85"/>
      <c r="K123" s="85"/>
      <c r="L123" s="85"/>
      <c r="M123" s="85"/>
      <c r="N123" s="85"/>
      <c r="O123" s="85"/>
      <c r="P123" s="85"/>
      <c r="Q123" s="85"/>
      <c r="R123" s="85"/>
      <c r="S123" s="85"/>
      <c r="T123" s="85"/>
      <c r="U123" s="85"/>
      <c r="V123" s="58" t="s">
        <v>134</v>
      </c>
      <c r="W123" s="86">
        <v>2.5000000000000001E-3</v>
      </c>
      <c r="X123" s="62">
        <v>43888</v>
      </c>
      <c r="Y123" s="117" t="s">
        <v>398</v>
      </c>
      <c r="Z123" s="117" t="s">
        <v>397</v>
      </c>
      <c r="AA123" s="58" t="s">
        <v>193</v>
      </c>
      <c r="AB123" s="122">
        <f t="shared" ca="1" si="29"/>
        <v>2.4999999999999996E-3</v>
      </c>
      <c r="AC123" s="122">
        <f t="shared" ca="1" si="30"/>
        <v>0</v>
      </c>
      <c r="AD123" s="3">
        <f t="shared" si="27"/>
        <v>2</v>
      </c>
      <c r="AE123" s="125"/>
      <c r="AF123" s="125"/>
      <c r="AG123" s="71"/>
      <c r="AH123" s="71"/>
      <c r="AI123" s="127"/>
      <c r="AN123" s="3"/>
      <c r="AO123" s="3"/>
      <c r="AP123" s="3"/>
      <c r="AQ123" s="3"/>
    </row>
    <row r="124" spans="1:43" ht="42.75" customHeight="1" x14ac:dyDescent="0.2">
      <c r="A124" s="58" t="s">
        <v>46</v>
      </c>
      <c r="B124" s="117" t="s">
        <v>320</v>
      </c>
      <c r="C124" s="58" t="s">
        <v>92</v>
      </c>
      <c r="D124" s="58" t="s">
        <v>101</v>
      </c>
      <c r="E124" s="58" t="s">
        <v>182</v>
      </c>
      <c r="F124" s="87" t="s">
        <v>173</v>
      </c>
      <c r="G124" s="61" t="str">
        <f t="shared" si="31"/>
        <v>Subdirector Financiero</v>
      </c>
      <c r="H124" s="62">
        <v>43832</v>
      </c>
      <c r="I124" s="62">
        <v>43882</v>
      </c>
      <c r="J124" s="85"/>
      <c r="K124" s="85"/>
      <c r="L124" s="85"/>
      <c r="M124" s="85"/>
      <c r="N124" s="85"/>
      <c r="O124" s="85"/>
      <c r="P124" s="85"/>
      <c r="Q124" s="85"/>
      <c r="R124" s="85"/>
      <c r="S124" s="85"/>
      <c r="T124" s="85"/>
      <c r="U124" s="85"/>
      <c r="V124" s="58" t="s">
        <v>134</v>
      </c>
      <c r="W124" s="86">
        <v>2.5000000000000001E-3</v>
      </c>
      <c r="X124" s="62">
        <v>43888</v>
      </c>
      <c r="Y124" s="117" t="s">
        <v>395</v>
      </c>
      <c r="Z124" s="117" t="s">
        <v>394</v>
      </c>
      <c r="AA124" s="58" t="s">
        <v>193</v>
      </c>
      <c r="AB124" s="122">
        <f t="shared" ca="1" si="29"/>
        <v>2.4999999999999996E-3</v>
      </c>
      <c r="AC124" s="122">
        <f t="shared" ca="1" si="30"/>
        <v>0</v>
      </c>
      <c r="AD124" s="3">
        <f t="shared" si="27"/>
        <v>2</v>
      </c>
      <c r="AE124" s="125"/>
      <c r="AF124" s="125"/>
      <c r="AG124" s="71"/>
      <c r="AH124" s="71"/>
      <c r="AI124" s="127"/>
      <c r="AN124" s="3"/>
      <c r="AO124" s="3"/>
      <c r="AP124" s="3"/>
      <c r="AQ124" s="3"/>
    </row>
    <row r="125" spans="1:43" ht="42.75" customHeight="1" x14ac:dyDescent="0.2">
      <c r="A125" s="58" t="s">
        <v>46</v>
      </c>
      <c r="B125" s="59" t="s">
        <v>256</v>
      </c>
      <c r="C125" s="58" t="s">
        <v>93</v>
      </c>
      <c r="D125" s="58" t="s">
        <v>102</v>
      </c>
      <c r="E125" s="58" t="s">
        <v>182</v>
      </c>
      <c r="F125" s="79" t="s">
        <v>44</v>
      </c>
      <c r="G125" s="61" t="str">
        <f t="shared" si="31"/>
        <v>Asesor de Control Interno</v>
      </c>
      <c r="H125" s="62">
        <v>43832</v>
      </c>
      <c r="I125" s="62">
        <v>43858</v>
      </c>
      <c r="J125" s="85"/>
      <c r="K125" s="85"/>
      <c r="L125" s="85"/>
      <c r="M125" s="85"/>
      <c r="N125" s="85"/>
      <c r="O125" s="85"/>
      <c r="P125" s="85"/>
      <c r="Q125" s="85"/>
      <c r="R125" s="85"/>
      <c r="S125" s="85"/>
      <c r="T125" s="85"/>
      <c r="U125" s="85"/>
      <c r="V125" s="58" t="s">
        <v>257</v>
      </c>
      <c r="W125" s="86">
        <v>7.0000000000000001E-3</v>
      </c>
      <c r="X125" s="62">
        <v>43857</v>
      </c>
      <c r="Y125" s="117" t="s">
        <v>351</v>
      </c>
      <c r="Z125" s="117" t="s">
        <v>352</v>
      </c>
      <c r="AA125" s="58" t="s">
        <v>193</v>
      </c>
      <c r="AB125" s="122">
        <f t="shared" ca="1" si="29"/>
        <v>6.9999999999999993E-3</v>
      </c>
      <c r="AC125" s="122">
        <f t="shared" ca="1" si="30"/>
        <v>0</v>
      </c>
      <c r="AD125" s="3">
        <f t="shared" si="27"/>
        <v>1</v>
      </c>
      <c r="AN125" s="3"/>
      <c r="AO125" s="3"/>
      <c r="AP125" s="3"/>
      <c r="AQ125" s="3"/>
    </row>
    <row r="126" spans="1:43" ht="42.75" customHeight="1" x14ac:dyDescent="0.2">
      <c r="A126" s="58" t="s">
        <v>46</v>
      </c>
      <c r="B126" s="59" t="s">
        <v>318</v>
      </c>
      <c r="C126" s="58" t="s">
        <v>93</v>
      </c>
      <c r="D126" s="58" t="s">
        <v>102</v>
      </c>
      <c r="E126" s="58" t="s">
        <v>182</v>
      </c>
      <c r="F126" s="60" t="s">
        <v>248</v>
      </c>
      <c r="G126" s="61" t="str">
        <f t="shared" si="31"/>
        <v>Asesor de Control Interno</v>
      </c>
      <c r="H126" s="62">
        <v>43850</v>
      </c>
      <c r="I126" s="62">
        <v>43875</v>
      </c>
      <c r="J126" s="85"/>
      <c r="K126" s="85"/>
      <c r="L126" s="85"/>
      <c r="M126" s="85"/>
      <c r="N126" s="85"/>
      <c r="O126" s="85"/>
      <c r="P126" s="85"/>
      <c r="Q126" s="85"/>
      <c r="R126" s="85"/>
      <c r="S126" s="85"/>
      <c r="T126" s="85"/>
      <c r="U126" s="85"/>
      <c r="V126" s="58" t="s">
        <v>134</v>
      </c>
      <c r="W126" s="86">
        <v>7.0000000000000001E-3</v>
      </c>
      <c r="X126" s="62">
        <v>43882</v>
      </c>
      <c r="Y126" s="139" t="s">
        <v>400</v>
      </c>
      <c r="Z126" s="117" t="s">
        <v>401</v>
      </c>
      <c r="AA126" s="58" t="s">
        <v>193</v>
      </c>
      <c r="AB126" s="122">
        <f t="shared" ca="1" si="29"/>
        <v>6.9999999999999993E-3</v>
      </c>
      <c r="AC126" s="122">
        <f t="shared" ca="1" si="30"/>
        <v>0</v>
      </c>
      <c r="AD126" s="3">
        <f t="shared" si="27"/>
        <v>2</v>
      </c>
      <c r="AE126" s="125"/>
      <c r="AF126" s="125"/>
      <c r="AG126" s="71"/>
      <c r="AH126" s="71"/>
      <c r="AI126" s="127"/>
      <c r="AN126" s="3"/>
      <c r="AO126" s="3"/>
      <c r="AP126" s="3"/>
      <c r="AQ126" s="3"/>
    </row>
    <row r="127" spans="1:43" ht="42.75" customHeight="1" x14ac:dyDescent="0.2">
      <c r="A127" s="58" t="s">
        <v>46</v>
      </c>
      <c r="B127" s="117" t="s">
        <v>281</v>
      </c>
      <c r="C127" s="58" t="s">
        <v>92</v>
      </c>
      <c r="D127" s="58" t="s">
        <v>101</v>
      </c>
      <c r="E127" s="58" t="s">
        <v>182</v>
      </c>
      <c r="F127" s="79" t="s">
        <v>173</v>
      </c>
      <c r="G127" s="61" t="str">
        <f t="shared" si="31"/>
        <v>Subdirector Financiero</v>
      </c>
      <c r="H127" s="62">
        <v>43922</v>
      </c>
      <c r="I127" s="62">
        <v>43949</v>
      </c>
      <c r="J127" s="85"/>
      <c r="K127" s="85"/>
      <c r="L127" s="85"/>
      <c r="M127" s="85"/>
      <c r="N127" s="85"/>
      <c r="O127" s="85"/>
      <c r="P127" s="85"/>
      <c r="Q127" s="85"/>
      <c r="R127" s="85"/>
      <c r="S127" s="85"/>
      <c r="T127" s="85"/>
      <c r="U127" s="85"/>
      <c r="V127" s="58" t="s">
        <v>134</v>
      </c>
      <c r="W127" s="86">
        <v>5.0000000000000001E-3</v>
      </c>
      <c r="X127" s="62"/>
      <c r="Y127" s="59"/>
      <c r="Z127" s="117"/>
      <c r="AA127" s="58"/>
      <c r="AB127" s="108">
        <f t="shared" ca="1" si="29"/>
        <v>0</v>
      </c>
      <c r="AC127" s="108">
        <f t="shared" ca="1" si="30"/>
        <v>5.0000000000000001E-3</v>
      </c>
      <c r="AD127" s="3">
        <f t="shared" si="27"/>
        <v>4</v>
      </c>
      <c r="AN127" s="3"/>
      <c r="AO127" s="3"/>
      <c r="AP127" s="3"/>
      <c r="AQ127" s="3"/>
    </row>
    <row r="128" spans="1:43" ht="42.75" customHeight="1" x14ac:dyDescent="0.2">
      <c r="A128" s="58" t="s">
        <v>46</v>
      </c>
      <c r="B128" s="117" t="s">
        <v>98</v>
      </c>
      <c r="C128" s="58" t="s">
        <v>94</v>
      </c>
      <c r="D128" s="58" t="s">
        <v>102</v>
      </c>
      <c r="E128" s="58" t="s">
        <v>182</v>
      </c>
      <c r="F128" s="79" t="s">
        <v>173</v>
      </c>
      <c r="G128" s="61" t="str">
        <f t="shared" si="31"/>
        <v>Director de Gestión Corporativa y CID</v>
      </c>
      <c r="H128" s="62">
        <v>43922</v>
      </c>
      <c r="I128" s="62">
        <v>43964</v>
      </c>
      <c r="J128" s="85"/>
      <c r="K128" s="85"/>
      <c r="L128" s="85"/>
      <c r="M128" s="85"/>
      <c r="N128" s="85"/>
      <c r="O128" s="85"/>
      <c r="P128" s="85"/>
      <c r="Q128" s="85"/>
      <c r="R128" s="85"/>
      <c r="S128" s="85"/>
      <c r="T128" s="85"/>
      <c r="U128" s="85"/>
      <c r="V128" s="58" t="s">
        <v>134</v>
      </c>
      <c r="W128" s="86">
        <v>5.0000000000000001E-3</v>
      </c>
      <c r="X128" s="62"/>
      <c r="Y128" s="59"/>
      <c r="Z128" s="117"/>
      <c r="AA128" s="58"/>
      <c r="AB128" s="108">
        <f t="shared" ca="1" si="29"/>
        <v>0</v>
      </c>
      <c r="AC128" s="108">
        <f t="shared" ca="1" si="30"/>
        <v>5.0000000000000001E-3</v>
      </c>
      <c r="AD128" s="3">
        <f t="shared" si="27"/>
        <v>5</v>
      </c>
      <c r="AN128" s="3"/>
      <c r="AO128" s="3"/>
      <c r="AP128" s="3"/>
      <c r="AQ128" s="3"/>
    </row>
    <row r="129" spans="1:43" ht="42.75" customHeight="1" x14ac:dyDescent="0.2">
      <c r="A129" s="58" t="s">
        <v>46</v>
      </c>
      <c r="B129" s="117" t="s">
        <v>281</v>
      </c>
      <c r="C129" s="58" t="s">
        <v>92</v>
      </c>
      <c r="D129" s="58" t="s">
        <v>101</v>
      </c>
      <c r="E129" s="58" t="s">
        <v>182</v>
      </c>
      <c r="F129" s="79" t="s">
        <v>173</v>
      </c>
      <c r="G129" s="61" t="str">
        <f t="shared" si="31"/>
        <v>Subdirector Financiero</v>
      </c>
      <c r="H129" s="62">
        <v>44013</v>
      </c>
      <c r="I129" s="62">
        <v>44041</v>
      </c>
      <c r="J129" s="85"/>
      <c r="K129" s="85"/>
      <c r="L129" s="85"/>
      <c r="M129" s="85"/>
      <c r="N129" s="85"/>
      <c r="O129" s="85"/>
      <c r="P129" s="85"/>
      <c r="Q129" s="85"/>
      <c r="R129" s="85"/>
      <c r="S129" s="85"/>
      <c r="T129" s="85"/>
      <c r="U129" s="85"/>
      <c r="V129" s="58" t="s">
        <v>134</v>
      </c>
      <c r="W129" s="86">
        <v>5.0000000000000001E-3</v>
      </c>
      <c r="X129" s="62"/>
      <c r="Y129" s="59"/>
      <c r="Z129" s="117"/>
      <c r="AA129" s="58"/>
      <c r="AB129" s="108">
        <f t="shared" ca="1" si="29"/>
        <v>0</v>
      </c>
      <c r="AC129" s="108">
        <f t="shared" ca="1" si="30"/>
        <v>5.0000000000000001E-3</v>
      </c>
      <c r="AD129" s="3">
        <f t="shared" si="27"/>
        <v>7</v>
      </c>
      <c r="AN129" s="3"/>
      <c r="AO129" s="3"/>
      <c r="AP129" s="3"/>
      <c r="AQ129" s="3"/>
    </row>
    <row r="130" spans="1:43" ht="42.75" customHeight="1" x14ac:dyDescent="0.2">
      <c r="A130" s="58" t="s">
        <v>46</v>
      </c>
      <c r="B130" s="117" t="s">
        <v>281</v>
      </c>
      <c r="C130" s="58" t="s">
        <v>92</v>
      </c>
      <c r="D130" s="58" t="s">
        <v>101</v>
      </c>
      <c r="E130" s="58" t="s">
        <v>182</v>
      </c>
      <c r="F130" s="79" t="s">
        <v>173</v>
      </c>
      <c r="G130" s="61" t="str">
        <f t="shared" si="31"/>
        <v>Subdirector Financiero</v>
      </c>
      <c r="H130" s="62">
        <v>44105</v>
      </c>
      <c r="I130" s="62">
        <v>44131</v>
      </c>
      <c r="J130" s="85"/>
      <c r="K130" s="85"/>
      <c r="L130" s="85"/>
      <c r="M130" s="85"/>
      <c r="N130" s="85"/>
      <c r="O130" s="85"/>
      <c r="P130" s="85"/>
      <c r="Q130" s="85"/>
      <c r="R130" s="85"/>
      <c r="S130" s="85"/>
      <c r="T130" s="85"/>
      <c r="U130" s="85"/>
      <c r="V130" s="58" t="s">
        <v>134</v>
      </c>
      <c r="W130" s="86">
        <v>5.0000000000000001E-3</v>
      </c>
      <c r="X130" s="62"/>
      <c r="Y130" s="59"/>
      <c r="Z130" s="117"/>
      <c r="AA130" s="58"/>
      <c r="AB130" s="108">
        <f t="shared" ca="1" si="29"/>
        <v>0</v>
      </c>
      <c r="AC130" s="108">
        <f t="shared" ca="1" si="30"/>
        <v>5.0000000000000001E-3</v>
      </c>
      <c r="AD130" s="3">
        <f t="shared" si="27"/>
        <v>10</v>
      </c>
      <c r="AN130" s="3"/>
      <c r="AO130" s="3"/>
      <c r="AP130" s="3"/>
      <c r="AQ130" s="3"/>
    </row>
    <row r="131" spans="1:43" ht="42.75" customHeight="1" x14ac:dyDescent="0.2">
      <c r="A131" s="58" t="s">
        <v>46</v>
      </c>
      <c r="B131" s="117" t="s">
        <v>98</v>
      </c>
      <c r="C131" s="58" t="s">
        <v>94</v>
      </c>
      <c r="D131" s="58" t="s">
        <v>102</v>
      </c>
      <c r="E131" s="58" t="s">
        <v>182</v>
      </c>
      <c r="F131" s="79" t="s">
        <v>173</v>
      </c>
      <c r="G131" s="61" t="str">
        <f t="shared" si="31"/>
        <v>Director de Gestión Corporativa y CID</v>
      </c>
      <c r="H131" s="62">
        <v>44105</v>
      </c>
      <c r="I131" s="62">
        <v>44146</v>
      </c>
      <c r="J131" s="85"/>
      <c r="K131" s="85"/>
      <c r="L131" s="85"/>
      <c r="M131" s="85"/>
      <c r="N131" s="85"/>
      <c r="O131" s="85"/>
      <c r="P131" s="85"/>
      <c r="Q131" s="85"/>
      <c r="R131" s="85"/>
      <c r="S131" s="85"/>
      <c r="T131" s="85"/>
      <c r="U131" s="85"/>
      <c r="V131" s="58" t="s">
        <v>134</v>
      </c>
      <c r="W131" s="86">
        <v>5.0000000000000001E-3</v>
      </c>
      <c r="X131" s="62"/>
      <c r="Y131" s="59"/>
      <c r="Z131" s="117"/>
      <c r="AA131" s="58"/>
      <c r="AB131" s="108">
        <f t="shared" ca="1" si="29"/>
        <v>0</v>
      </c>
      <c r="AC131" s="108">
        <f t="shared" ca="1" si="30"/>
        <v>5.0000000000000001E-3</v>
      </c>
      <c r="AD131" s="3">
        <f t="shared" si="27"/>
        <v>11</v>
      </c>
      <c r="AN131" s="3"/>
      <c r="AO131" s="3"/>
      <c r="AP131" s="3"/>
      <c r="AQ131" s="3"/>
    </row>
    <row r="132" spans="1:43" ht="42.75" customHeight="1" x14ac:dyDescent="0.2">
      <c r="A132" s="58" t="s">
        <v>45</v>
      </c>
      <c r="B132" s="59" t="s">
        <v>231</v>
      </c>
      <c r="C132" s="58" t="s">
        <v>93</v>
      </c>
      <c r="D132" s="58" t="s">
        <v>102</v>
      </c>
      <c r="E132" s="58" t="s">
        <v>182</v>
      </c>
      <c r="F132" s="79" t="s">
        <v>181</v>
      </c>
      <c r="G132" s="61" t="str">
        <f t="shared" si="31"/>
        <v>Asesor de Control Interno</v>
      </c>
      <c r="H132" s="62">
        <v>43850</v>
      </c>
      <c r="I132" s="62">
        <v>43858</v>
      </c>
      <c r="J132" s="85"/>
      <c r="K132" s="85"/>
      <c r="L132" s="85"/>
      <c r="M132" s="85"/>
      <c r="N132" s="85"/>
      <c r="O132" s="85"/>
      <c r="P132" s="85"/>
      <c r="Q132" s="85"/>
      <c r="R132" s="85"/>
      <c r="S132" s="85"/>
      <c r="T132" s="85"/>
      <c r="U132" s="85"/>
      <c r="V132" s="58" t="s">
        <v>232</v>
      </c>
      <c r="W132" s="63">
        <v>3.0000000000000001E-3</v>
      </c>
      <c r="X132" s="62">
        <v>43867</v>
      </c>
      <c r="Y132" s="117" t="s">
        <v>462</v>
      </c>
      <c r="Z132" s="117" t="s">
        <v>358</v>
      </c>
      <c r="AA132" s="58" t="s">
        <v>199</v>
      </c>
      <c r="AB132" s="122">
        <f t="shared" ca="1" si="29"/>
        <v>3.0000000000000001E-3</v>
      </c>
      <c r="AC132" s="122">
        <f t="shared" ca="1" si="30"/>
        <v>0</v>
      </c>
      <c r="AD132" s="3">
        <f t="shared" si="27"/>
        <v>1</v>
      </c>
      <c r="AN132" s="3"/>
      <c r="AO132" s="3"/>
      <c r="AP132" s="3"/>
      <c r="AQ132" s="3"/>
    </row>
    <row r="133" spans="1:43" ht="42.75" customHeight="1" x14ac:dyDescent="0.2">
      <c r="A133" s="58" t="s">
        <v>45</v>
      </c>
      <c r="B133" s="117" t="s">
        <v>292</v>
      </c>
      <c r="C133" s="58" t="s">
        <v>93</v>
      </c>
      <c r="D133" s="58" t="s">
        <v>102</v>
      </c>
      <c r="E133" s="58" t="s">
        <v>182</v>
      </c>
      <c r="F133" s="87" t="s">
        <v>181</v>
      </c>
      <c r="G133" s="61" t="str">
        <f t="shared" si="31"/>
        <v>Asesor de Control Interno</v>
      </c>
      <c r="H133" s="62">
        <v>43850</v>
      </c>
      <c r="I133" s="62">
        <v>43875</v>
      </c>
      <c r="J133" s="85"/>
      <c r="K133" s="85"/>
      <c r="L133" s="85"/>
      <c r="M133" s="85"/>
      <c r="N133" s="85"/>
      <c r="O133" s="85"/>
      <c r="P133" s="85"/>
      <c r="Q133" s="85"/>
      <c r="R133" s="85"/>
      <c r="S133" s="85"/>
      <c r="T133" s="85"/>
      <c r="U133" s="85"/>
      <c r="V133" s="58" t="s">
        <v>236</v>
      </c>
      <c r="W133" s="86">
        <v>6.1999999999999998E-3</v>
      </c>
      <c r="X133" s="62">
        <v>43867</v>
      </c>
      <c r="Y133" s="117" t="s">
        <v>463</v>
      </c>
      <c r="Z133" s="117" t="s">
        <v>367</v>
      </c>
      <c r="AA133" s="58" t="s">
        <v>199</v>
      </c>
      <c r="AB133" s="122">
        <f t="shared" ca="1" si="29"/>
        <v>6.1999999999999998E-3</v>
      </c>
      <c r="AC133" s="122">
        <f t="shared" ca="1" si="30"/>
        <v>0</v>
      </c>
      <c r="AD133" s="3">
        <f t="shared" si="27"/>
        <v>2</v>
      </c>
      <c r="AE133" s="125"/>
      <c r="AF133" s="125"/>
      <c r="AG133" s="71"/>
      <c r="AH133" s="71"/>
      <c r="AI133" s="127"/>
      <c r="AN133" s="3"/>
      <c r="AO133" s="3"/>
      <c r="AP133" s="3"/>
      <c r="AQ133" s="3"/>
    </row>
    <row r="134" spans="1:43" ht="42.75" customHeight="1" x14ac:dyDescent="0.2">
      <c r="A134" s="58" t="s">
        <v>45</v>
      </c>
      <c r="B134" s="117" t="s">
        <v>292</v>
      </c>
      <c r="C134" s="58" t="s">
        <v>93</v>
      </c>
      <c r="D134" s="58" t="s">
        <v>102</v>
      </c>
      <c r="E134" s="58" t="s">
        <v>182</v>
      </c>
      <c r="F134" s="87" t="s">
        <v>181</v>
      </c>
      <c r="G134" s="61" t="str">
        <f t="shared" si="31"/>
        <v>Asesor de Control Interno</v>
      </c>
      <c r="H134" s="62">
        <v>43936</v>
      </c>
      <c r="I134" s="62">
        <v>43966</v>
      </c>
      <c r="J134" s="85"/>
      <c r="K134" s="85"/>
      <c r="L134" s="85"/>
      <c r="M134" s="85"/>
      <c r="N134" s="85"/>
      <c r="O134" s="85"/>
      <c r="P134" s="85"/>
      <c r="Q134" s="85"/>
      <c r="R134" s="85"/>
      <c r="S134" s="85"/>
      <c r="T134" s="85"/>
      <c r="U134" s="85"/>
      <c r="V134" s="58" t="s">
        <v>236</v>
      </c>
      <c r="W134" s="86">
        <v>6.1999999999999998E-3</v>
      </c>
      <c r="X134" s="62"/>
      <c r="Y134" s="59"/>
      <c r="Z134" s="117"/>
      <c r="AA134" s="58"/>
      <c r="AB134" s="108">
        <f t="shared" ca="1" si="29"/>
        <v>0</v>
      </c>
      <c r="AC134" s="108">
        <f t="shared" ca="1" si="30"/>
        <v>6.1999999999999998E-3</v>
      </c>
      <c r="AD134" s="3">
        <f t="shared" si="27"/>
        <v>5</v>
      </c>
      <c r="AE134" s="88"/>
      <c r="AN134" s="3"/>
      <c r="AO134" s="3"/>
      <c r="AP134" s="3"/>
      <c r="AQ134" s="3"/>
    </row>
    <row r="135" spans="1:43" ht="42.75" customHeight="1" x14ac:dyDescent="0.2">
      <c r="A135" s="58" t="s">
        <v>45</v>
      </c>
      <c r="B135" s="117" t="s">
        <v>292</v>
      </c>
      <c r="C135" s="58" t="s">
        <v>93</v>
      </c>
      <c r="D135" s="58" t="s">
        <v>102</v>
      </c>
      <c r="E135" s="58" t="s">
        <v>182</v>
      </c>
      <c r="F135" s="87" t="s">
        <v>181</v>
      </c>
      <c r="G135" s="61" t="str">
        <f t="shared" si="31"/>
        <v>Asesor de Control Interno</v>
      </c>
      <c r="H135" s="62">
        <v>44033</v>
      </c>
      <c r="I135" s="62">
        <v>44057</v>
      </c>
      <c r="J135" s="85"/>
      <c r="K135" s="85"/>
      <c r="L135" s="85"/>
      <c r="M135" s="85"/>
      <c r="N135" s="85"/>
      <c r="O135" s="85"/>
      <c r="P135" s="85"/>
      <c r="Q135" s="85"/>
      <c r="R135" s="85"/>
      <c r="S135" s="85"/>
      <c r="T135" s="85"/>
      <c r="U135" s="85"/>
      <c r="V135" s="58" t="s">
        <v>236</v>
      </c>
      <c r="W135" s="86">
        <v>6.1999999999999998E-3</v>
      </c>
      <c r="X135" s="62"/>
      <c r="Y135" s="59"/>
      <c r="Z135" s="117"/>
      <c r="AA135" s="58"/>
      <c r="AB135" s="108">
        <f t="shared" ca="1" si="29"/>
        <v>0</v>
      </c>
      <c r="AC135" s="108">
        <f t="shared" ca="1" si="30"/>
        <v>6.1999999999999998E-3</v>
      </c>
      <c r="AD135" s="3">
        <f t="shared" si="27"/>
        <v>8</v>
      </c>
      <c r="AN135" s="3"/>
      <c r="AO135" s="3"/>
      <c r="AP135" s="3"/>
      <c r="AQ135" s="3"/>
    </row>
    <row r="136" spans="1:43" ht="42.75" customHeight="1" x14ac:dyDescent="0.2">
      <c r="A136" s="58" t="s">
        <v>45</v>
      </c>
      <c r="B136" s="117" t="s">
        <v>292</v>
      </c>
      <c r="C136" s="58" t="s">
        <v>93</v>
      </c>
      <c r="D136" s="58" t="s">
        <v>102</v>
      </c>
      <c r="E136" s="58" t="s">
        <v>182</v>
      </c>
      <c r="F136" s="87" t="s">
        <v>181</v>
      </c>
      <c r="G136" s="61" t="str">
        <f t="shared" si="31"/>
        <v>Asesor de Control Interno</v>
      </c>
      <c r="H136" s="62">
        <v>44123</v>
      </c>
      <c r="I136" s="62">
        <v>44148</v>
      </c>
      <c r="J136" s="85"/>
      <c r="K136" s="85"/>
      <c r="L136" s="85"/>
      <c r="M136" s="85"/>
      <c r="N136" s="85"/>
      <c r="O136" s="85"/>
      <c r="P136" s="85"/>
      <c r="Q136" s="85"/>
      <c r="R136" s="85"/>
      <c r="S136" s="85"/>
      <c r="T136" s="85"/>
      <c r="U136" s="85"/>
      <c r="V136" s="58" t="s">
        <v>236</v>
      </c>
      <c r="W136" s="86">
        <v>6.1999999999999998E-3</v>
      </c>
      <c r="X136" s="62"/>
      <c r="Y136" s="59"/>
      <c r="Z136" s="117"/>
      <c r="AA136" s="58"/>
      <c r="AB136" s="108">
        <f t="shared" ca="1" si="29"/>
        <v>0</v>
      </c>
      <c r="AC136" s="108">
        <f t="shared" ca="1" si="30"/>
        <v>6.1999999999999998E-3</v>
      </c>
      <c r="AD136" s="3">
        <f t="shared" si="27"/>
        <v>11</v>
      </c>
      <c r="AE136" s="71"/>
      <c r="AN136" s="3"/>
      <c r="AO136" s="3"/>
      <c r="AP136" s="3"/>
      <c r="AQ136" s="3"/>
    </row>
    <row r="137" spans="1:43" ht="42.75" customHeight="1" x14ac:dyDescent="0.2">
      <c r="A137" s="58" t="s">
        <v>45</v>
      </c>
      <c r="B137" s="117" t="s">
        <v>292</v>
      </c>
      <c r="C137" s="58" t="s">
        <v>93</v>
      </c>
      <c r="D137" s="58" t="s">
        <v>102</v>
      </c>
      <c r="E137" s="58" t="s">
        <v>182</v>
      </c>
      <c r="F137" s="87" t="s">
        <v>181</v>
      </c>
      <c r="G137" s="61" t="str">
        <f t="shared" si="31"/>
        <v>Asesor de Control Interno</v>
      </c>
      <c r="H137" s="62">
        <v>44179</v>
      </c>
      <c r="I137" s="62">
        <v>44196</v>
      </c>
      <c r="J137" s="85"/>
      <c r="K137" s="85"/>
      <c r="L137" s="85"/>
      <c r="M137" s="85"/>
      <c r="N137" s="85"/>
      <c r="O137" s="85"/>
      <c r="P137" s="85"/>
      <c r="Q137" s="85"/>
      <c r="R137" s="85"/>
      <c r="S137" s="85"/>
      <c r="T137" s="85"/>
      <c r="U137" s="85"/>
      <c r="V137" s="58" t="s">
        <v>236</v>
      </c>
      <c r="W137" s="86">
        <v>6.1999999999999998E-3</v>
      </c>
      <c r="X137" s="62"/>
      <c r="Y137" s="59"/>
      <c r="Z137" s="117"/>
      <c r="AA137" s="58"/>
      <c r="AB137" s="108">
        <f t="shared" ca="1" si="29"/>
        <v>0</v>
      </c>
      <c r="AC137" s="108">
        <f t="shared" ca="1" si="30"/>
        <v>6.1999999999999998E-3</v>
      </c>
      <c r="AD137" s="3">
        <f t="shared" si="27"/>
        <v>12</v>
      </c>
      <c r="AE137" s="88"/>
      <c r="AN137" s="3"/>
      <c r="AO137" s="3"/>
      <c r="AP137" s="3"/>
      <c r="AQ137" s="3"/>
    </row>
    <row r="138" spans="1:43" ht="42.75" customHeight="1" x14ac:dyDescent="0.2">
      <c r="A138" s="58" t="s">
        <v>45</v>
      </c>
      <c r="B138" s="117" t="s">
        <v>290</v>
      </c>
      <c r="C138" s="58" t="s">
        <v>103</v>
      </c>
      <c r="D138" s="58" t="s">
        <v>103</v>
      </c>
      <c r="E138" s="58" t="s">
        <v>182</v>
      </c>
      <c r="F138" s="60" t="s">
        <v>174</v>
      </c>
      <c r="G138" s="61" t="str">
        <f t="shared" si="31"/>
        <v>Líderes de Cada Proceso</v>
      </c>
      <c r="H138" s="62">
        <v>43832</v>
      </c>
      <c r="I138" s="62">
        <v>44196</v>
      </c>
      <c r="J138" s="85"/>
      <c r="K138" s="85"/>
      <c r="L138" s="85"/>
      <c r="M138" s="85"/>
      <c r="N138" s="85"/>
      <c r="O138" s="85"/>
      <c r="P138" s="85"/>
      <c r="Q138" s="85"/>
      <c r="R138" s="85"/>
      <c r="S138" s="85"/>
      <c r="T138" s="85"/>
      <c r="U138" s="85"/>
      <c r="V138" s="58" t="s">
        <v>283</v>
      </c>
      <c r="W138" s="63">
        <v>1E-3</v>
      </c>
      <c r="X138" s="62"/>
      <c r="Y138" s="117" t="s">
        <v>337</v>
      </c>
      <c r="Z138" s="117" t="s">
        <v>480</v>
      </c>
      <c r="AA138" s="58" t="s">
        <v>61</v>
      </c>
      <c r="AB138" s="121">
        <f t="shared" ca="1" si="29"/>
        <v>5.6000000000000006E-4</v>
      </c>
      <c r="AC138" s="121">
        <f t="shared" ca="1" si="30"/>
        <v>4.3999999999999996E-4</v>
      </c>
      <c r="AD138" s="3">
        <f t="shared" si="27"/>
        <v>12</v>
      </c>
      <c r="AE138" s="125">
        <f>+I138-H138</f>
        <v>364</v>
      </c>
      <c r="AF138" s="125">
        <f>+$AF$18-H138</f>
        <v>89</v>
      </c>
      <c r="AG138" s="71">
        <f>+AF138/AE138</f>
        <v>0.2445054945054945</v>
      </c>
      <c r="AH138" s="185">
        <f>+AG138*W138</f>
        <v>2.445054945054945E-4</v>
      </c>
      <c r="AI138" s="127"/>
      <c r="AN138" s="3"/>
      <c r="AO138" s="3"/>
      <c r="AP138" s="3"/>
      <c r="AQ138" s="3"/>
    </row>
    <row r="139" spans="1:43" ht="42.75" customHeight="1" x14ac:dyDescent="0.2">
      <c r="A139" s="58" t="s">
        <v>45</v>
      </c>
      <c r="B139" s="59" t="s">
        <v>293</v>
      </c>
      <c r="C139" s="58" t="s">
        <v>103</v>
      </c>
      <c r="D139" s="58" t="s">
        <v>103</v>
      </c>
      <c r="E139" s="58" t="s">
        <v>182</v>
      </c>
      <c r="F139" s="79" t="s">
        <v>249</v>
      </c>
      <c r="G139" s="61" t="str">
        <f t="shared" si="31"/>
        <v>Líderes de Cada Proceso</v>
      </c>
      <c r="H139" s="62">
        <v>43832</v>
      </c>
      <c r="I139" s="62">
        <v>43861</v>
      </c>
      <c r="J139" s="85"/>
      <c r="K139" s="85"/>
      <c r="L139" s="85"/>
      <c r="M139" s="85"/>
      <c r="N139" s="85"/>
      <c r="O139" s="85"/>
      <c r="P139" s="85"/>
      <c r="Q139" s="85"/>
      <c r="R139" s="85"/>
      <c r="S139" s="85"/>
      <c r="T139" s="85"/>
      <c r="U139" s="85"/>
      <c r="V139" s="58" t="s">
        <v>234</v>
      </c>
      <c r="W139" s="86">
        <v>1E-3</v>
      </c>
      <c r="X139" s="62">
        <v>43846</v>
      </c>
      <c r="Y139" s="117" t="s">
        <v>346</v>
      </c>
      <c r="Z139" s="117" t="s">
        <v>345</v>
      </c>
      <c r="AA139" s="58" t="s">
        <v>199</v>
      </c>
      <c r="AB139" s="122">
        <f t="shared" ca="1" si="29"/>
        <v>1E-3</v>
      </c>
      <c r="AC139" s="122">
        <f t="shared" ca="1" si="30"/>
        <v>0</v>
      </c>
      <c r="AD139" s="3">
        <f t="shared" si="27"/>
        <v>1</v>
      </c>
      <c r="AE139" s="71"/>
      <c r="AN139" s="3"/>
      <c r="AO139" s="3"/>
      <c r="AP139" s="3"/>
      <c r="AQ139" s="3"/>
    </row>
    <row r="140" spans="1:43" ht="42.75" customHeight="1" x14ac:dyDescent="0.2">
      <c r="A140" s="58" t="s">
        <v>45</v>
      </c>
      <c r="B140" s="59" t="s">
        <v>293</v>
      </c>
      <c r="C140" s="58" t="s">
        <v>103</v>
      </c>
      <c r="D140" s="58" t="s">
        <v>103</v>
      </c>
      <c r="E140" s="58" t="s">
        <v>182</v>
      </c>
      <c r="F140" s="79" t="s">
        <v>249</v>
      </c>
      <c r="G140" s="61" t="str">
        <f t="shared" si="31"/>
        <v>Líderes de Cada Proceso</v>
      </c>
      <c r="H140" s="62">
        <v>43962</v>
      </c>
      <c r="I140" s="62">
        <v>43966</v>
      </c>
      <c r="J140" s="85"/>
      <c r="K140" s="85"/>
      <c r="L140" s="85"/>
      <c r="M140" s="85"/>
      <c r="N140" s="85"/>
      <c r="O140" s="85"/>
      <c r="P140" s="85"/>
      <c r="Q140" s="85"/>
      <c r="R140" s="85"/>
      <c r="S140" s="85"/>
      <c r="T140" s="85"/>
      <c r="U140" s="85"/>
      <c r="V140" s="58" t="s">
        <v>234</v>
      </c>
      <c r="W140" s="86">
        <v>1E-3</v>
      </c>
      <c r="X140" s="62"/>
      <c r="Y140" s="59"/>
      <c r="Z140" s="117"/>
      <c r="AA140" s="58"/>
      <c r="AB140" s="108">
        <f t="shared" ca="1" si="29"/>
        <v>0</v>
      </c>
      <c r="AC140" s="108">
        <f t="shared" ca="1" si="30"/>
        <v>1E-3</v>
      </c>
      <c r="AD140" s="3">
        <f t="shared" si="27"/>
        <v>5</v>
      </c>
      <c r="AE140" s="71"/>
      <c r="AN140" s="3"/>
      <c r="AO140" s="3"/>
      <c r="AP140" s="3"/>
      <c r="AQ140" s="3"/>
    </row>
    <row r="141" spans="1:43" ht="42.75" customHeight="1" x14ac:dyDescent="0.2">
      <c r="A141" s="58" t="s">
        <v>45</v>
      </c>
      <c r="B141" s="59" t="s">
        <v>293</v>
      </c>
      <c r="C141" s="58" t="s">
        <v>103</v>
      </c>
      <c r="D141" s="58" t="s">
        <v>103</v>
      </c>
      <c r="E141" s="58" t="s">
        <v>182</v>
      </c>
      <c r="F141" s="79" t="s">
        <v>249</v>
      </c>
      <c r="G141" s="61" t="str">
        <f t="shared" si="31"/>
        <v>Líderes de Cada Proceso</v>
      </c>
      <c r="H141" s="62">
        <v>44075</v>
      </c>
      <c r="I141" s="62">
        <v>44081</v>
      </c>
      <c r="J141" s="85"/>
      <c r="K141" s="85"/>
      <c r="L141" s="85"/>
      <c r="M141" s="85"/>
      <c r="N141" s="85"/>
      <c r="O141" s="85"/>
      <c r="P141" s="85"/>
      <c r="Q141" s="85"/>
      <c r="R141" s="85"/>
      <c r="S141" s="85"/>
      <c r="T141" s="85"/>
      <c r="U141" s="85"/>
      <c r="V141" s="58" t="s">
        <v>234</v>
      </c>
      <c r="W141" s="86">
        <v>1E-3</v>
      </c>
      <c r="X141" s="62"/>
      <c r="Y141" s="59"/>
      <c r="Z141" s="117"/>
      <c r="AA141" s="58"/>
      <c r="AB141" s="108">
        <f t="shared" ca="1" si="29"/>
        <v>0</v>
      </c>
      <c r="AC141" s="108">
        <f t="shared" ca="1" si="30"/>
        <v>1E-3</v>
      </c>
      <c r="AD141" s="3">
        <f t="shared" si="27"/>
        <v>9</v>
      </c>
      <c r="AE141" s="71"/>
      <c r="AN141" s="3"/>
      <c r="AO141" s="3"/>
      <c r="AP141" s="3"/>
      <c r="AQ141" s="3"/>
    </row>
    <row r="142" spans="1:43" ht="42.75" customHeight="1" x14ac:dyDescent="0.2">
      <c r="A142" s="58" t="s">
        <v>45</v>
      </c>
      <c r="B142" s="59" t="s">
        <v>293</v>
      </c>
      <c r="C142" s="58" t="s">
        <v>103</v>
      </c>
      <c r="D142" s="58" t="s">
        <v>103</v>
      </c>
      <c r="E142" s="58" t="s">
        <v>182</v>
      </c>
      <c r="F142" s="79" t="s">
        <v>249</v>
      </c>
      <c r="G142" s="61" t="str">
        <f t="shared" si="31"/>
        <v>Líderes de Cada Proceso</v>
      </c>
      <c r="H142" s="62">
        <v>44144</v>
      </c>
      <c r="I142" s="62">
        <v>44148</v>
      </c>
      <c r="J142" s="85"/>
      <c r="K142" s="85"/>
      <c r="L142" s="85"/>
      <c r="M142" s="85"/>
      <c r="N142" s="85"/>
      <c r="O142" s="85"/>
      <c r="P142" s="85"/>
      <c r="Q142" s="85"/>
      <c r="R142" s="85"/>
      <c r="S142" s="85"/>
      <c r="T142" s="85"/>
      <c r="U142" s="85"/>
      <c r="V142" s="58" t="s">
        <v>234</v>
      </c>
      <c r="W142" s="86">
        <v>1E-3</v>
      </c>
      <c r="X142" s="62"/>
      <c r="Y142" s="59"/>
      <c r="Z142" s="117"/>
      <c r="AA142" s="58"/>
      <c r="AB142" s="108">
        <f t="shared" ca="1" si="29"/>
        <v>0</v>
      </c>
      <c r="AC142" s="108">
        <f t="shared" ca="1" si="30"/>
        <v>1E-3</v>
      </c>
      <c r="AD142" s="3">
        <f t="shared" si="27"/>
        <v>11</v>
      </c>
      <c r="AE142" s="71"/>
      <c r="AN142" s="3"/>
      <c r="AO142" s="3"/>
      <c r="AP142" s="3"/>
      <c r="AQ142" s="3"/>
    </row>
    <row r="143" spans="1:43" ht="42.75" customHeight="1" x14ac:dyDescent="0.2">
      <c r="A143" s="58" t="s">
        <v>45</v>
      </c>
      <c r="B143" s="114" t="s">
        <v>288</v>
      </c>
      <c r="C143" s="58" t="s">
        <v>93</v>
      </c>
      <c r="D143" s="58" t="s">
        <v>102</v>
      </c>
      <c r="E143" s="58" t="s">
        <v>182</v>
      </c>
      <c r="F143" s="79" t="s">
        <v>44</v>
      </c>
      <c r="G143" s="61" t="str">
        <f t="shared" si="31"/>
        <v>Asesor de Control Interno</v>
      </c>
      <c r="H143" s="62">
        <v>43864</v>
      </c>
      <c r="I143" s="182">
        <v>43935</v>
      </c>
      <c r="J143" s="85"/>
      <c r="K143" s="85"/>
      <c r="L143" s="85"/>
      <c r="M143" s="85"/>
      <c r="N143" s="85"/>
      <c r="O143" s="85"/>
      <c r="P143" s="85"/>
      <c r="Q143" s="85"/>
      <c r="R143" s="85"/>
      <c r="S143" s="85"/>
      <c r="T143" s="85"/>
      <c r="U143" s="85"/>
      <c r="V143" s="58" t="s">
        <v>289</v>
      </c>
      <c r="W143" s="63">
        <v>5.0000000000000001E-3</v>
      </c>
      <c r="X143" s="62"/>
      <c r="Y143" s="58" t="s">
        <v>485</v>
      </c>
      <c r="Z143" s="59" t="s">
        <v>486</v>
      </c>
      <c r="AA143" s="58" t="s">
        <v>198</v>
      </c>
      <c r="AB143" s="184">
        <f t="shared" ca="1" si="29"/>
        <v>4.0500000000000006E-3</v>
      </c>
      <c r="AC143" s="184">
        <f t="shared" ca="1" si="30"/>
        <v>9.4999999999999946E-4</v>
      </c>
      <c r="AD143" s="3">
        <f t="shared" si="27"/>
        <v>4</v>
      </c>
      <c r="AE143" s="125">
        <f>+I143-H143</f>
        <v>71</v>
      </c>
      <c r="AF143" s="125">
        <f>+$AF$18-H143</f>
        <v>57</v>
      </c>
      <c r="AG143" s="71">
        <f>+AF143/AE143</f>
        <v>0.80281690140845074</v>
      </c>
      <c r="AH143" s="185">
        <f>+AG143*W143</f>
        <v>4.0140845070422539E-3</v>
      </c>
      <c r="AN143" s="3"/>
      <c r="AO143" s="3"/>
      <c r="AP143" s="3"/>
      <c r="AQ143" s="3"/>
    </row>
    <row r="144" spans="1:43" ht="42.75" customHeight="1" x14ac:dyDescent="0.2">
      <c r="A144" s="58" t="s">
        <v>45</v>
      </c>
      <c r="B144" s="59" t="s">
        <v>300</v>
      </c>
      <c r="C144" s="58" t="s">
        <v>82</v>
      </c>
      <c r="D144" s="58" t="s">
        <v>100</v>
      </c>
      <c r="E144" s="58" t="s">
        <v>182</v>
      </c>
      <c r="F144" s="60" t="s">
        <v>248</v>
      </c>
      <c r="G144" s="61" t="str">
        <f t="shared" si="31"/>
        <v>Jefe Oficina de Tecnologías de la Información y las Comunicaciones</v>
      </c>
      <c r="H144" s="62">
        <v>43892</v>
      </c>
      <c r="I144" s="62">
        <v>43917</v>
      </c>
      <c r="J144" s="85"/>
      <c r="K144" s="85"/>
      <c r="L144" s="85"/>
      <c r="M144" s="85"/>
      <c r="N144" s="85"/>
      <c r="O144" s="85"/>
      <c r="P144" s="85"/>
      <c r="Q144" s="85"/>
      <c r="R144" s="85"/>
      <c r="S144" s="85"/>
      <c r="T144" s="85"/>
      <c r="U144" s="85"/>
      <c r="V144" s="58" t="s">
        <v>134</v>
      </c>
      <c r="W144" s="86">
        <v>0.01</v>
      </c>
      <c r="X144" s="85"/>
      <c r="Y144" s="59" t="s">
        <v>457</v>
      </c>
      <c r="Z144" s="117" t="s">
        <v>483</v>
      </c>
      <c r="AA144" s="58" t="s">
        <v>191</v>
      </c>
      <c r="AB144" s="123">
        <f t="shared" ca="1" si="29"/>
        <v>9.0000000000000011E-3</v>
      </c>
      <c r="AC144" s="123">
        <f t="shared" ca="1" si="30"/>
        <v>9.9999999999999915E-4</v>
      </c>
      <c r="AD144" s="3">
        <f t="shared" si="27"/>
        <v>3</v>
      </c>
      <c r="AE144" s="125"/>
      <c r="AF144" s="125"/>
      <c r="AG144" s="71"/>
      <c r="AH144" s="71"/>
      <c r="AN144" s="3"/>
      <c r="AO144" s="3"/>
      <c r="AP144" s="3"/>
      <c r="AQ144" s="3"/>
    </row>
    <row r="145" spans="1:180" ht="42.75" customHeight="1" x14ac:dyDescent="0.2">
      <c r="A145" s="58" t="s">
        <v>45</v>
      </c>
      <c r="B145" s="117" t="s">
        <v>242</v>
      </c>
      <c r="C145" s="58" t="s">
        <v>93</v>
      </c>
      <c r="D145" s="58" t="s">
        <v>102</v>
      </c>
      <c r="E145" s="58" t="s">
        <v>182</v>
      </c>
      <c r="F145" s="79" t="s">
        <v>248</v>
      </c>
      <c r="G145" s="61" t="s">
        <v>155</v>
      </c>
      <c r="H145" s="62">
        <v>43922</v>
      </c>
      <c r="I145" s="62">
        <v>44071</v>
      </c>
      <c r="J145" s="85"/>
      <c r="K145" s="85"/>
      <c r="L145" s="85"/>
      <c r="M145" s="85"/>
      <c r="N145" s="85"/>
      <c r="O145" s="85"/>
      <c r="P145" s="85"/>
      <c r="Q145" s="85"/>
      <c r="R145" s="85"/>
      <c r="S145" s="85"/>
      <c r="T145" s="85"/>
      <c r="U145" s="85"/>
      <c r="V145" s="58" t="s">
        <v>237</v>
      </c>
      <c r="W145" s="63">
        <v>3.0000000000000001E-3</v>
      </c>
      <c r="X145" s="62"/>
      <c r="Y145" s="59"/>
      <c r="Z145" s="117"/>
      <c r="AA145" s="58"/>
      <c r="AB145" s="108">
        <f t="shared" ca="1" si="29"/>
        <v>0</v>
      </c>
      <c r="AC145" s="108">
        <f t="shared" ca="1" si="30"/>
        <v>3.0000000000000001E-3</v>
      </c>
      <c r="AD145" s="3">
        <f t="shared" si="27"/>
        <v>8</v>
      </c>
      <c r="AN145" s="3"/>
      <c r="AO145" s="3"/>
      <c r="AP145" s="3"/>
      <c r="AQ145" s="3"/>
    </row>
    <row r="146" spans="1:180" ht="42.75" customHeight="1" x14ac:dyDescent="0.2">
      <c r="A146" s="58" t="s">
        <v>45</v>
      </c>
      <c r="B146" s="59" t="s">
        <v>301</v>
      </c>
      <c r="C146" s="58" t="s">
        <v>82</v>
      </c>
      <c r="D146" s="58" t="s">
        <v>100</v>
      </c>
      <c r="E146" s="58" t="s">
        <v>182</v>
      </c>
      <c r="F146" s="60" t="s">
        <v>248</v>
      </c>
      <c r="G146" s="61" t="str">
        <f t="shared" ref="G146:G185" si="32">IF(LEN(C146)&gt;0,VLOOKUP(C146,PROCESO2,3,0),"")</f>
        <v>Jefe Oficina de Tecnologías de la Información y las Comunicaciones</v>
      </c>
      <c r="H146" s="62">
        <v>43983</v>
      </c>
      <c r="I146" s="62">
        <v>44007</v>
      </c>
      <c r="J146" s="85"/>
      <c r="K146" s="85"/>
      <c r="L146" s="85"/>
      <c r="M146" s="85"/>
      <c r="N146" s="85"/>
      <c r="O146" s="85"/>
      <c r="P146" s="85"/>
      <c r="Q146" s="85"/>
      <c r="R146" s="85"/>
      <c r="S146" s="85"/>
      <c r="T146" s="85"/>
      <c r="U146" s="85"/>
      <c r="V146" s="58" t="s">
        <v>134</v>
      </c>
      <c r="W146" s="86">
        <v>0.01</v>
      </c>
      <c r="X146" s="85"/>
      <c r="Y146" s="59"/>
      <c r="Z146" s="117"/>
      <c r="AA146" s="58"/>
      <c r="AB146" s="108">
        <f t="shared" ca="1" si="29"/>
        <v>0</v>
      </c>
      <c r="AC146" s="108">
        <f t="shared" ca="1" si="30"/>
        <v>0.01</v>
      </c>
      <c r="AD146" s="3">
        <f t="shared" si="27"/>
        <v>6</v>
      </c>
      <c r="AE146" s="88"/>
      <c r="AN146" s="3"/>
      <c r="AO146" s="3"/>
      <c r="AP146" s="3"/>
      <c r="AQ146" s="3"/>
    </row>
    <row r="147" spans="1:180" ht="42.75" customHeight="1" x14ac:dyDescent="0.2">
      <c r="A147" s="58" t="s">
        <v>45</v>
      </c>
      <c r="B147" s="59" t="s">
        <v>302</v>
      </c>
      <c r="C147" s="58" t="s">
        <v>82</v>
      </c>
      <c r="D147" s="58" t="s">
        <v>100</v>
      </c>
      <c r="E147" s="58" t="s">
        <v>182</v>
      </c>
      <c r="F147" s="60" t="s">
        <v>248</v>
      </c>
      <c r="G147" s="61" t="str">
        <f t="shared" si="32"/>
        <v>Jefe Oficina de Tecnologías de la Información y las Comunicaciones</v>
      </c>
      <c r="H147" s="62">
        <v>44105</v>
      </c>
      <c r="I147" s="62">
        <v>44131</v>
      </c>
      <c r="J147" s="85"/>
      <c r="K147" s="85"/>
      <c r="L147" s="85"/>
      <c r="M147" s="85"/>
      <c r="N147" s="85"/>
      <c r="O147" s="85"/>
      <c r="P147" s="85"/>
      <c r="Q147" s="85"/>
      <c r="R147" s="85"/>
      <c r="S147" s="85"/>
      <c r="T147" s="85"/>
      <c r="U147" s="85"/>
      <c r="V147" s="58" t="s">
        <v>134</v>
      </c>
      <c r="W147" s="86">
        <v>0.01</v>
      </c>
      <c r="X147" s="85"/>
      <c r="Y147" s="59"/>
      <c r="Z147" s="117"/>
      <c r="AA147" s="58"/>
      <c r="AB147" s="108">
        <f t="shared" ref="AB147:AB178" ca="1" si="33">IF(ISERROR(VLOOKUP(AA147,INDIRECT(VLOOKUP(A147,ACTA,2,0)&amp;"A"),2,0))=TRUE,0,W147*(VLOOKUP(AA147,INDIRECT(VLOOKUP(A147,ACTA,2,0)&amp;"A"),2,0)))</f>
        <v>0</v>
      </c>
      <c r="AC147" s="108">
        <f t="shared" ref="AC147:AC178" ca="1" si="34">+W147-AB147</f>
        <v>0.01</v>
      </c>
      <c r="AD147" s="3">
        <f t="shared" si="27"/>
        <v>10</v>
      </c>
      <c r="AE147" s="88"/>
      <c r="AN147" s="3"/>
      <c r="AO147" s="3"/>
      <c r="AP147" s="3"/>
      <c r="AQ147" s="3"/>
    </row>
    <row r="148" spans="1:180" ht="42.75" customHeight="1" x14ac:dyDescent="0.2">
      <c r="A148" s="58" t="s">
        <v>45</v>
      </c>
      <c r="B148" s="117" t="s">
        <v>290</v>
      </c>
      <c r="C148" s="58" t="s">
        <v>103</v>
      </c>
      <c r="D148" s="58" t="s">
        <v>103</v>
      </c>
      <c r="E148" s="58" t="s">
        <v>182</v>
      </c>
      <c r="F148" s="60" t="s">
        <v>50</v>
      </c>
      <c r="G148" s="61" t="str">
        <f t="shared" si="32"/>
        <v>Líderes de Cada Proceso</v>
      </c>
      <c r="H148" s="62">
        <v>43832</v>
      </c>
      <c r="I148" s="62">
        <v>44196</v>
      </c>
      <c r="J148" s="85"/>
      <c r="K148" s="85"/>
      <c r="L148" s="85"/>
      <c r="M148" s="85"/>
      <c r="N148" s="85"/>
      <c r="O148" s="85"/>
      <c r="P148" s="85"/>
      <c r="Q148" s="85"/>
      <c r="R148" s="85"/>
      <c r="S148" s="85"/>
      <c r="T148" s="85"/>
      <c r="U148" s="85"/>
      <c r="V148" s="58" t="s">
        <v>283</v>
      </c>
      <c r="W148" s="63">
        <v>1E-3</v>
      </c>
      <c r="X148" s="62"/>
      <c r="Y148" s="117" t="s">
        <v>429</v>
      </c>
      <c r="Z148" s="117" t="s">
        <v>429</v>
      </c>
      <c r="AA148" s="58" t="s">
        <v>61</v>
      </c>
      <c r="AB148" s="121">
        <f t="shared" ca="1" si="33"/>
        <v>5.6000000000000006E-4</v>
      </c>
      <c r="AC148" s="121">
        <f t="shared" ca="1" si="34"/>
        <v>4.3999999999999996E-4</v>
      </c>
      <c r="AD148" s="3">
        <f t="shared" ref="AD148:AD187" si="35">MONTH(I148)</f>
        <v>12</v>
      </c>
      <c r="AE148" s="125">
        <f t="shared" ref="AE148:AE150" si="36">+I148-H148</f>
        <v>364</v>
      </c>
      <c r="AF148" s="125">
        <f t="shared" ref="AF148:AF150" si="37">+$AF$18-H148</f>
        <v>89</v>
      </c>
      <c r="AG148" s="71">
        <f t="shared" ref="AG148:AG150" si="38">+AF148/AE148</f>
        <v>0.2445054945054945</v>
      </c>
      <c r="AH148" s="185">
        <f t="shared" ref="AH148:AH150" si="39">+AG148*W148</f>
        <v>2.445054945054945E-4</v>
      </c>
      <c r="AI148" s="127"/>
      <c r="AN148" s="3"/>
      <c r="AO148" s="3"/>
      <c r="AP148" s="3"/>
      <c r="AQ148" s="3"/>
    </row>
    <row r="149" spans="1:180" ht="42.75" customHeight="1" x14ac:dyDescent="0.2">
      <c r="A149" s="58" t="s">
        <v>45</v>
      </c>
      <c r="B149" s="117" t="s">
        <v>290</v>
      </c>
      <c r="C149" s="58" t="s">
        <v>103</v>
      </c>
      <c r="D149" s="58" t="s">
        <v>103</v>
      </c>
      <c r="E149" s="58" t="s">
        <v>182</v>
      </c>
      <c r="F149" s="60" t="s">
        <v>44</v>
      </c>
      <c r="G149" s="61" t="str">
        <f t="shared" si="32"/>
        <v>Líderes de Cada Proceso</v>
      </c>
      <c r="H149" s="62">
        <v>43832</v>
      </c>
      <c r="I149" s="62">
        <v>44196</v>
      </c>
      <c r="J149" s="85"/>
      <c r="K149" s="85"/>
      <c r="L149" s="85"/>
      <c r="M149" s="85"/>
      <c r="N149" s="85"/>
      <c r="O149" s="85"/>
      <c r="P149" s="85"/>
      <c r="Q149" s="85"/>
      <c r="R149" s="85"/>
      <c r="S149" s="85"/>
      <c r="T149" s="85"/>
      <c r="U149" s="85"/>
      <c r="V149" s="58" t="s">
        <v>283</v>
      </c>
      <c r="W149" s="63">
        <v>1E-3</v>
      </c>
      <c r="X149" s="62"/>
      <c r="Y149" s="117" t="s">
        <v>350</v>
      </c>
      <c r="Z149" s="117" t="s">
        <v>482</v>
      </c>
      <c r="AA149" s="58" t="s">
        <v>61</v>
      </c>
      <c r="AB149" s="121">
        <f t="shared" ca="1" si="33"/>
        <v>5.6000000000000006E-4</v>
      </c>
      <c r="AC149" s="121">
        <f t="shared" ca="1" si="34"/>
        <v>4.3999999999999996E-4</v>
      </c>
      <c r="AD149" s="3">
        <f t="shared" si="35"/>
        <v>12</v>
      </c>
      <c r="AE149" s="125">
        <f t="shared" si="36"/>
        <v>364</v>
      </c>
      <c r="AF149" s="125">
        <f t="shared" si="37"/>
        <v>89</v>
      </c>
      <c r="AG149" s="71">
        <f t="shared" si="38"/>
        <v>0.2445054945054945</v>
      </c>
      <c r="AH149" s="185">
        <f t="shared" si="39"/>
        <v>2.445054945054945E-4</v>
      </c>
      <c r="AI149" s="127"/>
      <c r="AN149" s="3"/>
      <c r="AO149" s="3"/>
      <c r="AP149" s="3"/>
      <c r="AQ149" s="3"/>
    </row>
    <row r="150" spans="1:180" ht="42.75" customHeight="1" x14ac:dyDescent="0.2">
      <c r="A150" s="58" t="s">
        <v>45</v>
      </c>
      <c r="B150" s="117" t="s">
        <v>290</v>
      </c>
      <c r="C150" s="58" t="s">
        <v>103</v>
      </c>
      <c r="D150" s="58" t="s">
        <v>103</v>
      </c>
      <c r="E150" s="58" t="s">
        <v>182</v>
      </c>
      <c r="F150" s="60" t="s">
        <v>173</v>
      </c>
      <c r="G150" s="61" t="str">
        <f t="shared" si="32"/>
        <v>Líderes de Cada Proceso</v>
      </c>
      <c r="H150" s="62">
        <v>43832</v>
      </c>
      <c r="I150" s="62">
        <v>44196</v>
      </c>
      <c r="J150" s="85"/>
      <c r="K150" s="85"/>
      <c r="L150" s="85"/>
      <c r="M150" s="85"/>
      <c r="N150" s="85"/>
      <c r="O150" s="85"/>
      <c r="P150" s="85"/>
      <c r="Q150" s="85"/>
      <c r="R150" s="85"/>
      <c r="S150" s="85"/>
      <c r="T150" s="85"/>
      <c r="U150" s="85"/>
      <c r="V150" s="58" t="s">
        <v>283</v>
      </c>
      <c r="W150" s="63">
        <v>1E-3</v>
      </c>
      <c r="X150" s="62"/>
      <c r="Y150" s="59"/>
      <c r="Z150" s="117"/>
      <c r="AA150" s="58"/>
      <c r="AB150" s="108">
        <f t="shared" ca="1" si="33"/>
        <v>0</v>
      </c>
      <c r="AC150" s="108">
        <f t="shared" ca="1" si="34"/>
        <v>1E-3</v>
      </c>
      <c r="AD150" s="3">
        <f t="shared" si="35"/>
        <v>12</v>
      </c>
      <c r="AE150" s="125">
        <f t="shared" si="36"/>
        <v>364</v>
      </c>
      <c r="AF150" s="125">
        <f t="shared" si="37"/>
        <v>89</v>
      </c>
      <c r="AG150" s="71">
        <f t="shared" si="38"/>
        <v>0.2445054945054945</v>
      </c>
      <c r="AH150" s="185">
        <f t="shared" si="39"/>
        <v>2.445054945054945E-4</v>
      </c>
      <c r="AI150" s="127"/>
      <c r="AN150" s="3"/>
      <c r="AO150" s="3"/>
      <c r="AP150" s="3"/>
      <c r="AQ150" s="3"/>
    </row>
    <row r="151" spans="1:180" ht="42.75" customHeight="1" x14ac:dyDescent="0.2">
      <c r="A151" s="58" t="s">
        <v>45</v>
      </c>
      <c r="B151" s="117" t="s">
        <v>294</v>
      </c>
      <c r="C151" s="58" t="s">
        <v>91</v>
      </c>
      <c r="D151" s="58" t="s">
        <v>101</v>
      </c>
      <c r="E151" s="58" t="s">
        <v>182</v>
      </c>
      <c r="F151" s="60" t="s">
        <v>173</v>
      </c>
      <c r="G151" s="61" t="str">
        <f t="shared" si="32"/>
        <v>Subdirector Administrativo</v>
      </c>
      <c r="H151" s="62">
        <v>43892</v>
      </c>
      <c r="I151" s="182">
        <v>43948</v>
      </c>
      <c r="J151" s="85"/>
      <c r="K151" s="85"/>
      <c r="L151" s="85"/>
      <c r="M151" s="85"/>
      <c r="N151" s="85"/>
      <c r="O151" s="85"/>
      <c r="P151" s="85"/>
      <c r="Q151" s="85"/>
      <c r="R151" s="85"/>
      <c r="S151" s="85"/>
      <c r="T151" s="85"/>
      <c r="U151" s="85"/>
      <c r="V151" s="58" t="s">
        <v>134</v>
      </c>
      <c r="W151" s="86">
        <v>0.01</v>
      </c>
      <c r="X151" s="85"/>
      <c r="Y151" s="59"/>
      <c r="Z151" s="117"/>
      <c r="AA151" s="58"/>
      <c r="AB151" s="184">
        <f t="shared" ca="1" si="33"/>
        <v>0</v>
      </c>
      <c r="AC151" s="184">
        <f t="shared" ca="1" si="34"/>
        <v>0.01</v>
      </c>
      <c r="AD151" s="3">
        <f t="shared" si="35"/>
        <v>4</v>
      </c>
      <c r="AE151" s="125">
        <f>+I151-H151</f>
        <v>56</v>
      </c>
      <c r="AF151" s="125">
        <f>+$AF$18-H151</f>
        <v>29</v>
      </c>
      <c r="AG151" s="71">
        <f>+AF151/AE151</f>
        <v>0.5178571428571429</v>
      </c>
      <c r="AH151" s="185">
        <f>+AG151*W151</f>
        <v>5.1785714285714291E-3</v>
      </c>
      <c r="AN151" s="3"/>
      <c r="AO151" s="3"/>
      <c r="AP151" s="3"/>
      <c r="AQ151" s="3"/>
    </row>
    <row r="152" spans="1:180" ht="42.75" customHeight="1" x14ac:dyDescent="0.2">
      <c r="A152" s="58" t="s">
        <v>45</v>
      </c>
      <c r="B152" s="117" t="s">
        <v>295</v>
      </c>
      <c r="C152" s="58" t="s">
        <v>79</v>
      </c>
      <c r="D152" s="58" t="s">
        <v>100</v>
      </c>
      <c r="E152" s="58" t="s">
        <v>182</v>
      </c>
      <c r="F152" s="60" t="s">
        <v>173</v>
      </c>
      <c r="G152" s="61" t="str">
        <f t="shared" si="32"/>
        <v>Subdirector Administrativo</v>
      </c>
      <c r="H152" s="62">
        <v>43922</v>
      </c>
      <c r="I152" s="62">
        <v>43949</v>
      </c>
      <c r="J152" s="85"/>
      <c r="K152" s="85"/>
      <c r="L152" s="85"/>
      <c r="M152" s="85"/>
      <c r="N152" s="85"/>
      <c r="O152" s="85"/>
      <c r="P152" s="85"/>
      <c r="Q152" s="85"/>
      <c r="R152" s="85"/>
      <c r="S152" s="85"/>
      <c r="T152" s="85"/>
      <c r="U152" s="85"/>
      <c r="V152" s="58" t="s">
        <v>134</v>
      </c>
      <c r="W152" s="86">
        <v>0.01</v>
      </c>
      <c r="X152" s="85"/>
      <c r="Y152" s="59"/>
      <c r="Z152" s="117"/>
      <c r="AA152" s="58"/>
      <c r="AB152" s="184">
        <f t="shared" ca="1" si="33"/>
        <v>0</v>
      </c>
      <c r="AC152" s="184">
        <f t="shared" ca="1" si="34"/>
        <v>0.01</v>
      </c>
      <c r="AD152" s="3">
        <f t="shared" si="35"/>
        <v>4</v>
      </c>
      <c r="AE152" s="88"/>
      <c r="AN152" s="3"/>
      <c r="AO152" s="3"/>
      <c r="AP152" s="3"/>
      <c r="AQ152" s="3"/>
    </row>
    <row r="153" spans="1:180" ht="42.75" customHeight="1" x14ac:dyDescent="0.2">
      <c r="A153" s="58" t="s">
        <v>45</v>
      </c>
      <c r="B153" s="117" t="s">
        <v>296</v>
      </c>
      <c r="C153" s="58" t="s">
        <v>79</v>
      </c>
      <c r="D153" s="58" t="s">
        <v>100</v>
      </c>
      <c r="E153" s="58" t="s">
        <v>182</v>
      </c>
      <c r="F153" s="60" t="s">
        <v>173</v>
      </c>
      <c r="G153" s="61" t="str">
        <f t="shared" si="32"/>
        <v>Subdirector Administrativo</v>
      </c>
      <c r="H153" s="62">
        <v>43955</v>
      </c>
      <c r="I153" s="62">
        <v>43978</v>
      </c>
      <c r="J153" s="85"/>
      <c r="K153" s="85"/>
      <c r="L153" s="85"/>
      <c r="M153" s="85"/>
      <c r="N153" s="85"/>
      <c r="O153" s="85"/>
      <c r="P153" s="85"/>
      <c r="Q153" s="85"/>
      <c r="R153" s="85"/>
      <c r="S153" s="85"/>
      <c r="T153" s="85"/>
      <c r="U153" s="85"/>
      <c r="V153" s="58" t="s">
        <v>134</v>
      </c>
      <c r="W153" s="86">
        <v>0.01</v>
      </c>
      <c r="X153" s="85"/>
      <c r="Y153" s="59"/>
      <c r="Z153" s="117"/>
      <c r="AA153" s="58"/>
      <c r="AB153" s="108">
        <f t="shared" ca="1" si="33"/>
        <v>0</v>
      </c>
      <c r="AC153" s="108">
        <f t="shared" ca="1" si="34"/>
        <v>0.01</v>
      </c>
      <c r="AD153" s="3">
        <f t="shared" si="35"/>
        <v>5</v>
      </c>
      <c r="AE153" s="91"/>
      <c r="AF153" s="92"/>
      <c r="AG153" s="34"/>
      <c r="AH153" s="34"/>
      <c r="AI153" s="34"/>
      <c r="AJ153" s="34"/>
      <c r="AK153" s="34"/>
      <c r="AL153" s="34"/>
      <c r="AM153" s="34"/>
      <c r="AN153" s="3"/>
      <c r="AO153" s="3"/>
      <c r="AP153" s="3"/>
      <c r="AQ153" s="3"/>
      <c r="AR153" s="34"/>
      <c r="AS153" s="34"/>
      <c r="AT153" s="34"/>
      <c r="AU153" s="34"/>
      <c r="AV153" s="34"/>
      <c r="AW153" s="34"/>
      <c r="AX153" s="34"/>
      <c r="AY153" s="34"/>
      <c r="AZ153" s="34"/>
      <c r="BA153" s="34"/>
      <c r="BB153" s="34"/>
      <c r="BC153" s="34"/>
      <c r="BD153" s="34"/>
      <c r="BE153" s="34"/>
      <c r="BF153" s="34"/>
      <c r="BG153" s="34"/>
      <c r="BH153" s="34"/>
      <c r="BI153" s="34"/>
      <c r="BJ153" s="34"/>
      <c r="BK153" s="34"/>
      <c r="BL153" s="34"/>
      <c r="BM153" s="34"/>
      <c r="BN153" s="34"/>
      <c r="BO153" s="34"/>
      <c r="BP153" s="34"/>
      <c r="BQ153" s="34"/>
      <c r="BR153" s="34"/>
      <c r="BS153" s="34"/>
      <c r="BT153" s="34"/>
      <c r="BU153" s="34"/>
      <c r="BV153" s="34"/>
      <c r="BW153" s="34"/>
      <c r="BX153" s="34"/>
      <c r="BY153" s="34"/>
      <c r="BZ153" s="34"/>
      <c r="CA153" s="34"/>
      <c r="CB153" s="34"/>
      <c r="CC153" s="34"/>
      <c r="CD153" s="34"/>
      <c r="CE153" s="34"/>
      <c r="CF153" s="34"/>
      <c r="CG153" s="34"/>
      <c r="CH153" s="34"/>
      <c r="CI153" s="34"/>
      <c r="CJ153" s="34"/>
      <c r="CK153" s="34"/>
      <c r="CL153" s="34"/>
      <c r="CM153" s="34"/>
      <c r="CN153" s="34"/>
      <c r="CO153" s="34"/>
      <c r="CP153" s="34"/>
      <c r="CQ153" s="34"/>
      <c r="CR153" s="34"/>
      <c r="CS153" s="34"/>
      <c r="CT153" s="34"/>
      <c r="CU153" s="34"/>
      <c r="CV153" s="34"/>
      <c r="CW153" s="34"/>
      <c r="CX153" s="34"/>
      <c r="CY153" s="34"/>
      <c r="CZ153" s="34"/>
      <c r="DA153" s="34"/>
      <c r="DB153" s="34"/>
      <c r="DC153" s="34"/>
      <c r="DD153" s="34"/>
      <c r="DE153" s="34"/>
      <c r="DF153" s="34"/>
      <c r="DG153" s="34"/>
      <c r="DH153" s="34"/>
      <c r="DI153" s="34"/>
      <c r="DJ153" s="34"/>
      <c r="DK153" s="34"/>
      <c r="DL153" s="34"/>
      <c r="DM153" s="34"/>
      <c r="DN153" s="34"/>
      <c r="DO153" s="34"/>
      <c r="DP153" s="34"/>
      <c r="DQ153" s="34"/>
      <c r="DR153" s="34"/>
      <c r="DS153" s="34"/>
      <c r="DT153" s="34"/>
      <c r="DU153" s="34"/>
      <c r="DV153" s="34"/>
      <c r="DW153" s="34"/>
      <c r="DX153" s="34"/>
      <c r="DY153" s="34"/>
      <c r="DZ153" s="34"/>
      <c r="EA153" s="34"/>
      <c r="EB153" s="34"/>
      <c r="EC153" s="34"/>
      <c r="ED153" s="34"/>
      <c r="EE153" s="34"/>
      <c r="EF153" s="34"/>
      <c r="EG153" s="34"/>
      <c r="EH153" s="34"/>
      <c r="EI153" s="34"/>
      <c r="EJ153" s="34"/>
      <c r="EK153" s="34"/>
      <c r="EL153" s="34"/>
      <c r="EM153" s="34"/>
      <c r="EN153" s="34"/>
      <c r="EO153" s="34"/>
      <c r="EP153" s="34"/>
      <c r="EQ153" s="34"/>
      <c r="ER153" s="34"/>
      <c r="ES153" s="34"/>
      <c r="ET153" s="34"/>
      <c r="EU153" s="34"/>
      <c r="EV153" s="34"/>
      <c r="EW153" s="34"/>
      <c r="EX153" s="34"/>
      <c r="EY153" s="34"/>
      <c r="EZ153" s="34"/>
      <c r="FA153" s="34"/>
      <c r="FB153" s="34"/>
      <c r="FC153" s="34"/>
      <c r="FD153" s="34"/>
      <c r="FE153" s="34"/>
      <c r="FF153" s="34"/>
      <c r="FG153" s="34"/>
      <c r="FH153" s="34"/>
      <c r="FI153" s="34"/>
      <c r="FJ153" s="34"/>
      <c r="FK153" s="34"/>
      <c r="FL153" s="34"/>
      <c r="FM153" s="34"/>
      <c r="FN153" s="34"/>
      <c r="FO153" s="34"/>
      <c r="FP153" s="34"/>
      <c r="FQ153" s="34"/>
      <c r="FR153" s="34"/>
      <c r="FS153" s="34"/>
      <c r="FT153" s="34"/>
      <c r="FU153" s="34"/>
      <c r="FV153" s="34"/>
      <c r="FW153" s="34"/>
      <c r="FX153" s="34"/>
    </row>
    <row r="154" spans="1:180" ht="42.75" customHeight="1" x14ac:dyDescent="0.2">
      <c r="A154" s="58" t="s">
        <v>45</v>
      </c>
      <c r="B154" s="117" t="s">
        <v>297</v>
      </c>
      <c r="C154" s="58" t="s">
        <v>79</v>
      </c>
      <c r="D154" s="58" t="s">
        <v>100</v>
      </c>
      <c r="E154" s="58" t="s">
        <v>182</v>
      </c>
      <c r="F154" s="60" t="s">
        <v>173</v>
      </c>
      <c r="G154" s="61" t="str">
        <f t="shared" si="32"/>
        <v>Subdirector Administrativo</v>
      </c>
      <c r="H154" s="62">
        <v>43983</v>
      </c>
      <c r="I154" s="62">
        <v>44007</v>
      </c>
      <c r="J154" s="85"/>
      <c r="K154" s="85"/>
      <c r="L154" s="85"/>
      <c r="M154" s="85"/>
      <c r="N154" s="85"/>
      <c r="O154" s="85"/>
      <c r="P154" s="85"/>
      <c r="Q154" s="85"/>
      <c r="R154" s="85"/>
      <c r="S154" s="85"/>
      <c r="T154" s="85"/>
      <c r="U154" s="85"/>
      <c r="V154" s="58" t="s">
        <v>134</v>
      </c>
      <c r="W154" s="86">
        <v>0.01</v>
      </c>
      <c r="X154" s="85"/>
      <c r="Y154" s="59"/>
      <c r="Z154" s="117"/>
      <c r="AA154" s="58"/>
      <c r="AB154" s="108">
        <f t="shared" ca="1" si="33"/>
        <v>0</v>
      </c>
      <c r="AC154" s="108">
        <f t="shared" ca="1" si="34"/>
        <v>0.01</v>
      </c>
      <c r="AD154" s="3">
        <f t="shared" si="35"/>
        <v>6</v>
      </c>
      <c r="AE154" s="91"/>
      <c r="AF154" s="92"/>
      <c r="AG154" s="34"/>
      <c r="AH154" s="34"/>
      <c r="AI154" s="34"/>
      <c r="AJ154" s="34"/>
      <c r="AK154" s="34"/>
      <c r="AL154" s="34"/>
      <c r="AM154" s="34"/>
      <c r="AN154" s="3"/>
      <c r="AO154" s="3"/>
      <c r="AP154" s="3"/>
      <c r="AQ154" s="3"/>
      <c r="AR154" s="34"/>
      <c r="AS154" s="34"/>
      <c r="AT154" s="34"/>
      <c r="AU154" s="34"/>
      <c r="AV154" s="34"/>
      <c r="AW154" s="34"/>
      <c r="AX154" s="34"/>
      <c r="AY154" s="34"/>
      <c r="AZ154" s="34"/>
      <c r="BA154" s="34"/>
      <c r="BB154" s="34"/>
      <c r="BC154" s="34"/>
      <c r="BD154" s="34"/>
      <c r="BE154" s="34"/>
      <c r="BF154" s="34"/>
      <c r="BG154" s="34"/>
      <c r="BH154" s="34"/>
      <c r="BI154" s="34"/>
      <c r="BJ154" s="34"/>
      <c r="BK154" s="34"/>
      <c r="BL154" s="34"/>
      <c r="BM154" s="34"/>
      <c r="BN154" s="34"/>
      <c r="BO154" s="34"/>
      <c r="BP154" s="34"/>
      <c r="BQ154" s="34"/>
      <c r="BR154" s="34"/>
      <c r="BS154" s="34"/>
      <c r="BT154" s="34"/>
      <c r="BU154" s="34"/>
      <c r="BV154" s="34"/>
      <c r="BW154" s="34"/>
      <c r="BX154" s="34"/>
      <c r="BY154" s="34"/>
      <c r="BZ154" s="34"/>
      <c r="CA154" s="34"/>
      <c r="CB154" s="34"/>
      <c r="CC154" s="34"/>
      <c r="CD154" s="34"/>
      <c r="CE154" s="34"/>
      <c r="CF154" s="34"/>
      <c r="CG154" s="34"/>
      <c r="CH154" s="34"/>
      <c r="CI154" s="34"/>
      <c r="CJ154" s="34"/>
      <c r="CK154" s="34"/>
      <c r="CL154" s="34"/>
      <c r="CM154" s="34"/>
      <c r="CN154" s="34"/>
      <c r="CO154" s="34"/>
      <c r="CP154" s="34"/>
      <c r="CQ154" s="34"/>
      <c r="CR154" s="34"/>
      <c r="CS154" s="34"/>
      <c r="CT154" s="34"/>
      <c r="CU154" s="34"/>
      <c r="CV154" s="34"/>
      <c r="CW154" s="34"/>
      <c r="CX154" s="34"/>
      <c r="CY154" s="34"/>
      <c r="CZ154" s="34"/>
      <c r="DA154" s="34"/>
      <c r="DB154" s="34"/>
      <c r="DC154" s="34"/>
      <c r="DD154" s="34"/>
      <c r="DE154" s="34"/>
      <c r="DF154" s="34"/>
      <c r="DG154" s="34"/>
      <c r="DH154" s="34"/>
      <c r="DI154" s="34"/>
      <c r="DJ154" s="34"/>
      <c r="DK154" s="34"/>
      <c r="DL154" s="34"/>
      <c r="DM154" s="34"/>
      <c r="DN154" s="34"/>
      <c r="DO154" s="34"/>
      <c r="DP154" s="34"/>
      <c r="DQ154" s="34"/>
      <c r="DR154" s="34"/>
      <c r="DS154" s="34"/>
      <c r="DT154" s="34"/>
      <c r="DU154" s="34"/>
      <c r="DV154" s="34"/>
      <c r="DW154" s="34"/>
      <c r="DX154" s="34"/>
      <c r="DY154" s="34"/>
      <c r="DZ154" s="34"/>
      <c r="EA154" s="34"/>
      <c r="EB154" s="34"/>
      <c r="EC154" s="34"/>
      <c r="ED154" s="34"/>
      <c r="EE154" s="34"/>
      <c r="EF154" s="34"/>
      <c r="EG154" s="34"/>
      <c r="EH154" s="34"/>
      <c r="EI154" s="34"/>
      <c r="EJ154" s="34"/>
      <c r="EK154" s="34"/>
      <c r="EL154" s="34"/>
      <c r="EM154" s="34"/>
      <c r="EN154" s="34"/>
      <c r="EO154" s="34"/>
      <c r="EP154" s="34"/>
      <c r="EQ154" s="34"/>
      <c r="ER154" s="34"/>
      <c r="ES154" s="34"/>
      <c r="ET154" s="34"/>
      <c r="EU154" s="34"/>
      <c r="EV154" s="34"/>
      <c r="EW154" s="34"/>
      <c r="EX154" s="34"/>
      <c r="EY154" s="34"/>
      <c r="EZ154" s="34"/>
      <c r="FA154" s="34"/>
      <c r="FB154" s="34"/>
      <c r="FC154" s="34"/>
      <c r="FD154" s="34"/>
      <c r="FE154" s="34"/>
      <c r="FF154" s="34"/>
      <c r="FG154" s="34"/>
      <c r="FH154" s="34"/>
      <c r="FI154" s="34"/>
      <c r="FJ154" s="34"/>
      <c r="FK154" s="34"/>
      <c r="FL154" s="34"/>
      <c r="FM154" s="34"/>
      <c r="FN154" s="34"/>
      <c r="FO154" s="34"/>
      <c r="FP154" s="34"/>
      <c r="FQ154" s="34"/>
      <c r="FR154" s="34"/>
      <c r="FS154" s="34"/>
      <c r="FT154" s="34"/>
      <c r="FU154" s="34"/>
      <c r="FV154" s="34"/>
      <c r="FW154" s="34"/>
      <c r="FX154" s="34"/>
    </row>
    <row r="155" spans="1:180" ht="42.75" customHeight="1" x14ac:dyDescent="0.2">
      <c r="A155" s="58" t="s">
        <v>45</v>
      </c>
      <c r="B155" s="117" t="s">
        <v>298</v>
      </c>
      <c r="C155" s="58" t="s">
        <v>79</v>
      </c>
      <c r="D155" s="58" t="s">
        <v>100</v>
      </c>
      <c r="E155" s="58" t="s">
        <v>182</v>
      </c>
      <c r="F155" s="60" t="s">
        <v>173</v>
      </c>
      <c r="G155" s="61" t="str">
        <f t="shared" si="32"/>
        <v>Subdirector Administrativo</v>
      </c>
      <c r="H155" s="62">
        <v>44013</v>
      </c>
      <c r="I155" s="62">
        <v>44041</v>
      </c>
      <c r="J155" s="85"/>
      <c r="K155" s="85"/>
      <c r="L155" s="85"/>
      <c r="M155" s="85"/>
      <c r="N155" s="85"/>
      <c r="O155" s="85"/>
      <c r="P155" s="85"/>
      <c r="Q155" s="85"/>
      <c r="R155" s="85"/>
      <c r="S155" s="85"/>
      <c r="T155" s="85"/>
      <c r="U155" s="85"/>
      <c r="V155" s="58" t="s">
        <v>134</v>
      </c>
      <c r="W155" s="86">
        <v>0.01</v>
      </c>
      <c r="X155" s="85"/>
      <c r="Y155" s="59"/>
      <c r="Z155" s="117"/>
      <c r="AA155" s="58"/>
      <c r="AB155" s="108">
        <f t="shared" ca="1" si="33"/>
        <v>0</v>
      </c>
      <c r="AC155" s="108">
        <f t="shared" ca="1" si="34"/>
        <v>0.01</v>
      </c>
      <c r="AD155" s="3">
        <f t="shared" si="35"/>
        <v>7</v>
      </c>
      <c r="AE155" s="91"/>
      <c r="AF155" s="92"/>
      <c r="AG155" s="34"/>
      <c r="AH155" s="34"/>
      <c r="AI155" s="34"/>
      <c r="AJ155" s="34"/>
      <c r="AK155" s="34"/>
      <c r="AL155" s="34"/>
      <c r="AM155" s="34"/>
      <c r="AN155" s="3"/>
      <c r="AO155" s="3"/>
      <c r="AP155" s="3"/>
      <c r="AQ155" s="3"/>
      <c r="AR155" s="34"/>
      <c r="AS155" s="34"/>
      <c r="AT155" s="34"/>
      <c r="AU155" s="34"/>
      <c r="AV155" s="34"/>
      <c r="AW155" s="34"/>
      <c r="AX155" s="34"/>
      <c r="AY155" s="34"/>
      <c r="AZ155" s="34"/>
      <c r="BA155" s="34"/>
      <c r="BB155" s="34"/>
      <c r="BC155" s="34"/>
      <c r="BD155" s="34"/>
      <c r="BE155" s="34"/>
      <c r="BF155" s="34"/>
      <c r="BG155" s="34"/>
      <c r="BH155" s="34"/>
      <c r="BI155" s="34"/>
      <c r="BJ155" s="34"/>
      <c r="BK155" s="34"/>
      <c r="BL155" s="34"/>
      <c r="BM155" s="34"/>
      <c r="BN155" s="34"/>
      <c r="BO155" s="34"/>
      <c r="BP155" s="34"/>
      <c r="BQ155" s="34"/>
      <c r="BR155" s="34"/>
      <c r="BS155" s="34"/>
      <c r="BT155" s="34"/>
      <c r="BU155" s="34"/>
      <c r="BV155" s="34"/>
      <c r="BW155" s="34"/>
      <c r="BX155" s="34"/>
      <c r="BY155" s="34"/>
      <c r="BZ155" s="34"/>
      <c r="CA155" s="34"/>
      <c r="CB155" s="34"/>
      <c r="CC155" s="34"/>
      <c r="CD155" s="34"/>
      <c r="CE155" s="34"/>
      <c r="CF155" s="34"/>
      <c r="CG155" s="34"/>
      <c r="CH155" s="34"/>
      <c r="CI155" s="34"/>
      <c r="CJ155" s="34"/>
      <c r="CK155" s="34"/>
      <c r="CL155" s="34"/>
      <c r="CM155" s="34"/>
      <c r="CN155" s="34"/>
      <c r="CO155" s="34"/>
      <c r="CP155" s="34"/>
      <c r="CQ155" s="34"/>
      <c r="CR155" s="34"/>
      <c r="CS155" s="34"/>
      <c r="CT155" s="34"/>
      <c r="CU155" s="34"/>
      <c r="CV155" s="34"/>
      <c r="CW155" s="34"/>
      <c r="CX155" s="34"/>
      <c r="CY155" s="34"/>
      <c r="CZ155" s="34"/>
      <c r="DA155" s="34"/>
      <c r="DB155" s="34"/>
      <c r="DC155" s="34"/>
      <c r="DD155" s="34"/>
      <c r="DE155" s="34"/>
      <c r="DF155" s="34"/>
      <c r="DG155" s="34"/>
      <c r="DH155" s="34"/>
      <c r="DI155" s="34"/>
      <c r="DJ155" s="34"/>
      <c r="DK155" s="34"/>
      <c r="DL155" s="34"/>
      <c r="DM155" s="34"/>
      <c r="DN155" s="34"/>
      <c r="DO155" s="34"/>
      <c r="DP155" s="34"/>
      <c r="DQ155" s="34"/>
      <c r="DR155" s="34"/>
      <c r="DS155" s="34"/>
      <c r="DT155" s="34"/>
      <c r="DU155" s="34"/>
      <c r="DV155" s="34"/>
      <c r="DW155" s="34"/>
      <c r="DX155" s="34"/>
      <c r="DY155" s="34"/>
      <c r="DZ155" s="34"/>
      <c r="EA155" s="34"/>
      <c r="EB155" s="34"/>
      <c r="EC155" s="34"/>
      <c r="ED155" s="34"/>
      <c r="EE155" s="34"/>
      <c r="EF155" s="34"/>
      <c r="EG155" s="34"/>
      <c r="EH155" s="34"/>
      <c r="EI155" s="34"/>
      <c r="EJ155" s="34"/>
      <c r="EK155" s="34"/>
      <c r="EL155" s="34"/>
      <c r="EM155" s="34"/>
      <c r="EN155" s="34"/>
      <c r="EO155" s="34"/>
      <c r="EP155" s="34"/>
      <c r="EQ155" s="34"/>
      <c r="ER155" s="34"/>
      <c r="ES155" s="34"/>
      <c r="ET155" s="34"/>
      <c r="EU155" s="34"/>
      <c r="EV155" s="34"/>
      <c r="EW155" s="34"/>
      <c r="EX155" s="34"/>
      <c r="EY155" s="34"/>
      <c r="EZ155" s="34"/>
      <c r="FA155" s="34"/>
      <c r="FB155" s="34"/>
      <c r="FC155" s="34"/>
      <c r="FD155" s="34"/>
      <c r="FE155" s="34"/>
      <c r="FF155" s="34"/>
      <c r="FG155" s="34"/>
      <c r="FH155" s="34"/>
      <c r="FI155" s="34"/>
      <c r="FJ155" s="34"/>
      <c r="FK155" s="34"/>
      <c r="FL155" s="34"/>
      <c r="FM155" s="34"/>
      <c r="FN155" s="34"/>
      <c r="FO155" s="34"/>
      <c r="FP155" s="34"/>
      <c r="FQ155" s="34"/>
      <c r="FR155" s="34"/>
      <c r="FS155" s="34"/>
      <c r="FT155" s="34"/>
      <c r="FU155" s="34"/>
      <c r="FV155" s="34"/>
      <c r="FW155" s="34"/>
      <c r="FX155" s="34"/>
    </row>
    <row r="156" spans="1:180" ht="42.75" customHeight="1" x14ac:dyDescent="0.2">
      <c r="A156" s="58" t="s">
        <v>45</v>
      </c>
      <c r="B156" s="117" t="s">
        <v>299</v>
      </c>
      <c r="C156" s="58" t="s">
        <v>79</v>
      </c>
      <c r="D156" s="58" t="s">
        <v>100</v>
      </c>
      <c r="E156" s="58" t="s">
        <v>182</v>
      </c>
      <c r="F156" s="60" t="s">
        <v>173</v>
      </c>
      <c r="G156" s="61" t="str">
        <f t="shared" si="32"/>
        <v>Subdirector Administrativo</v>
      </c>
      <c r="H156" s="62">
        <v>44046</v>
      </c>
      <c r="I156" s="62">
        <v>44070</v>
      </c>
      <c r="J156" s="85"/>
      <c r="K156" s="85"/>
      <c r="L156" s="85"/>
      <c r="M156" s="85"/>
      <c r="N156" s="85"/>
      <c r="O156" s="85"/>
      <c r="P156" s="85"/>
      <c r="Q156" s="85"/>
      <c r="R156" s="85"/>
      <c r="S156" s="85"/>
      <c r="T156" s="85"/>
      <c r="U156" s="85"/>
      <c r="V156" s="58" t="s">
        <v>134</v>
      </c>
      <c r="W156" s="86">
        <v>0.01</v>
      </c>
      <c r="X156" s="85"/>
      <c r="Y156" s="59"/>
      <c r="Z156" s="117"/>
      <c r="AA156" s="58"/>
      <c r="AB156" s="108">
        <f t="shared" ca="1" si="33"/>
        <v>0</v>
      </c>
      <c r="AC156" s="108">
        <f t="shared" ca="1" si="34"/>
        <v>0.01</v>
      </c>
      <c r="AD156" s="3">
        <f t="shared" si="35"/>
        <v>8</v>
      </c>
      <c r="AE156" s="91"/>
      <c r="AF156" s="92"/>
      <c r="AG156" s="34"/>
      <c r="AH156" s="34"/>
      <c r="AI156" s="34"/>
      <c r="AJ156" s="34"/>
      <c r="AK156" s="34"/>
      <c r="AL156" s="34"/>
      <c r="AM156" s="34"/>
      <c r="AN156" s="3"/>
      <c r="AO156" s="3"/>
      <c r="AP156" s="3"/>
      <c r="AQ156" s="3"/>
      <c r="AR156" s="34"/>
      <c r="AS156" s="34"/>
      <c r="AT156" s="34"/>
      <c r="AU156" s="34"/>
      <c r="AV156" s="34"/>
      <c r="AW156" s="34"/>
      <c r="AX156" s="34"/>
      <c r="AY156" s="34"/>
      <c r="AZ156" s="34"/>
      <c r="BA156" s="34"/>
      <c r="BB156" s="34"/>
      <c r="BC156" s="34"/>
      <c r="BD156" s="34"/>
      <c r="BE156" s="34"/>
      <c r="BF156" s="34"/>
      <c r="BG156" s="34"/>
      <c r="BH156" s="34"/>
      <c r="BI156" s="34"/>
      <c r="BJ156" s="34"/>
      <c r="BK156" s="34"/>
      <c r="BL156" s="34"/>
      <c r="BM156" s="34"/>
      <c r="BN156" s="34"/>
      <c r="BO156" s="34"/>
      <c r="BP156" s="34"/>
      <c r="BQ156" s="34"/>
      <c r="BR156" s="34"/>
      <c r="BS156" s="34"/>
      <c r="BT156" s="34"/>
      <c r="BU156" s="34"/>
      <c r="BV156" s="34"/>
      <c r="BW156" s="34"/>
      <c r="BX156" s="34"/>
      <c r="BY156" s="34"/>
      <c r="BZ156" s="34"/>
      <c r="CA156" s="34"/>
      <c r="CB156" s="34"/>
      <c r="CC156" s="34"/>
      <c r="CD156" s="34"/>
      <c r="CE156" s="34"/>
      <c r="CF156" s="34"/>
      <c r="CG156" s="34"/>
      <c r="CH156" s="34"/>
      <c r="CI156" s="34"/>
      <c r="CJ156" s="34"/>
      <c r="CK156" s="34"/>
      <c r="CL156" s="34"/>
      <c r="CM156" s="34"/>
      <c r="CN156" s="34"/>
      <c r="CO156" s="34"/>
      <c r="CP156" s="34"/>
      <c r="CQ156" s="34"/>
      <c r="CR156" s="34"/>
      <c r="CS156" s="34"/>
      <c r="CT156" s="34"/>
      <c r="CU156" s="34"/>
      <c r="CV156" s="34"/>
      <c r="CW156" s="34"/>
      <c r="CX156" s="34"/>
      <c r="CY156" s="34"/>
      <c r="CZ156" s="34"/>
      <c r="DA156" s="34"/>
      <c r="DB156" s="34"/>
      <c r="DC156" s="34"/>
      <c r="DD156" s="34"/>
      <c r="DE156" s="34"/>
      <c r="DF156" s="34"/>
      <c r="DG156" s="34"/>
      <c r="DH156" s="34"/>
      <c r="DI156" s="34"/>
      <c r="DJ156" s="34"/>
      <c r="DK156" s="34"/>
      <c r="DL156" s="34"/>
      <c r="DM156" s="34"/>
      <c r="DN156" s="34"/>
      <c r="DO156" s="34"/>
      <c r="DP156" s="34"/>
      <c r="DQ156" s="34"/>
      <c r="DR156" s="34"/>
      <c r="DS156" s="34"/>
      <c r="DT156" s="34"/>
      <c r="DU156" s="34"/>
      <c r="DV156" s="34"/>
      <c r="DW156" s="34"/>
      <c r="DX156" s="34"/>
      <c r="DY156" s="34"/>
      <c r="DZ156" s="34"/>
      <c r="EA156" s="34"/>
      <c r="EB156" s="34"/>
      <c r="EC156" s="34"/>
      <c r="ED156" s="34"/>
      <c r="EE156" s="34"/>
      <c r="EF156" s="34"/>
      <c r="EG156" s="34"/>
      <c r="EH156" s="34"/>
      <c r="EI156" s="34"/>
      <c r="EJ156" s="34"/>
      <c r="EK156" s="34"/>
      <c r="EL156" s="34"/>
      <c r="EM156" s="34"/>
      <c r="EN156" s="34"/>
      <c r="EO156" s="34"/>
      <c r="EP156" s="34"/>
      <c r="EQ156" s="34"/>
      <c r="ER156" s="34"/>
      <c r="ES156" s="34"/>
      <c r="ET156" s="34"/>
      <c r="EU156" s="34"/>
      <c r="EV156" s="34"/>
      <c r="EW156" s="34"/>
      <c r="EX156" s="34"/>
      <c r="EY156" s="34"/>
      <c r="EZ156" s="34"/>
      <c r="FA156" s="34"/>
      <c r="FB156" s="34"/>
      <c r="FC156" s="34"/>
      <c r="FD156" s="34"/>
      <c r="FE156" s="34"/>
      <c r="FF156" s="34"/>
      <c r="FG156" s="34"/>
      <c r="FH156" s="34"/>
      <c r="FI156" s="34"/>
      <c r="FJ156" s="34"/>
      <c r="FK156" s="34"/>
      <c r="FL156" s="34"/>
      <c r="FM156" s="34"/>
      <c r="FN156" s="34"/>
      <c r="FO156" s="34"/>
      <c r="FP156" s="34"/>
      <c r="FQ156" s="34"/>
      <c r="FR156" s="34"/>
      <c r="FS156" s="34"/>
      <c r="FT156" s="34"/>
      <c r="FU156" s="34"/>
      <c r="FV156" s="34"/>
      <c r="FW156" s="34"/>
      <c r="FX156" s="34"/>
    </row>
    <row r="157" spans="1:180" ht="42.75" customHeight="1" x14ac:dyDescent="0.2">
      <c r="A157" s="58" t="s">
        <v>48</v>
      </c>
      <c r="B157" s="59" t="s">
        <v>260</v>
      </c>
      <c r="C157" s="58" t="s">
        <v>93</v>
      </c>
      <c r="D157" s="58" t="s">
        <v>102</v>
      </c>
      <c r="E157" s="58" t="s">
        <v>182</v>
      </c>
      <c r="F157" s="60" t="s">
        <v>50</v>
      </c>
      <c r="G157" s="61" t="str">
        <f t="shared" si="32"/>
        <v>Asesor de Control Interno</v>
      </c>
      <c r="H157" s="62">
        <v>43832</v>
      </c>
      <c r="I157" s="62">
        <v>43949</v>
      </c>
      <c r="J157" s="85"/>
      <c r="K157" s="85"/>
      <c r="L157" s="85"/>
      <c r="M157" s="85"/>
      <c r="N157" s="85"/>
      <c r="O157" s="85"/>
      <c r="P157" s="85"/>
      <c r="Q157" s="85"/>
      <c r="R157" s="85"/>
      <c r="S157" s="85"/>
      <c r="T157" s="85"/>
      <c r="U157" s="85"/>
      <c r="V157" s="58" t="s">
        <v>245</v>
      </c>
      <c r="W157" s="86">
        <v>0.01</v>
      </c>
      <c r="X157" s="62"/>
      <c r="Y157" s="119" t="s">
        <v>427</v>
      </c>
      <c r="Z157" s="117" t="s">
        <v>409</v>
      </c>
      <c r="AA157" s="58" t="s">
        <v>162</v>
      </c>
      <c r="AB157" s="121">
        <f t="shared" ca="1" si="33"/>
        <v>5.0000000000000001E-3</v>
      </c>
      <c r="AC157" s="121">
        <f t="shared" ca="1" si="34"/>
        <v>5.0000000000000001E-3</v>
      </c>
      <c r="AD157" s="3">
        <f t="shared" si="35"/>
        <v>4</v>
      </c>
      <c r="AE157" s="125">
        <f>+I157-H157</f>
        <v>117</v>
      </c>
      <c r="AF157" s="125">
        <f>+$AF$18-H157</f>
        <v>89</v>
      </c>
      <c r="AG157" s="71">
        <f>+AF157/AE157</f>
        <v>0.76068376068376065</v>
      </c>
      <c r="AH157" s="185">
        <f>+AG157*W157</f>
        <v>7.606837606837607E-3</v>
      </c>
      <c r="AI157" s="127"/>
      <c r="AJ157" s="34"/>
      <c r="AK157" s="34"/>
      <c r="AL157" s="34"/>
      <c r="AM157" s="34"/>
      <c r="AN157" s="3"/>
      <c r="AO157" s="3"/>
      <c r="AP157" s="3"/>
      <c r="AQ157" s="3"/>
      <c r="AR157" s="34"/>
      <c r="AS157" s="34"/>
      <c r="AT157" s="34"/>
      <c r="AU157" s="34"/>
      <c r="AV157" s="34"/>
      <c r="AW157" s="34"/>
      <c r="AX157" s="34"/>
      <c r="AY157" s="34"/>
      <c r="AZ157" s="34"/>
      <c r="BA157" s="34"/>
      <c r="BB157" s="34"/>
      <c r="BC157" s="34"/>
      <c r="BD157" s="34"/>
      <c r="BE157" s="34"/>
      <c r="BF157" s="34"/>
      <c r="BG157" s="34"/>
      <c r="BH157" s="34"/>
      <c r="BI157" s="34"/>
      <c r="BJ157" s="34"/>
      <c r="BK157" s="34"/>
      <c r="BL157" s="34"/>
      <c r="BM157" s="34"/>
      <c r="BN157" s="34"/>
      <c r="BO157" s="34"/>
      <c r="BP157" s="34"/>
      <c r="BQ157" s="34"/>
      <c r="BR157" s="34"/>
      <c r="BS157" s="34"/>
      <c r="BT157" s="34"/>
      <c r="BU157" s="34"/>
      <c r="BV157" s="34"/>
      <c r="BW157" s="34"/>
      <c r="BX157" s="34"/>
      <c r="BY157" s="34"/>
      <c r="BZ157" s="34"/>
      <c r="CA157" s="34"/>
      <c r="CB157" s="34"/>
      <c r="CC157" s="34"/>
      <c r="CD157" s="34"/>
      <c r="CE157" s="34"/>
      <c r="CF157" s="34"/>
      <c r="CG157" s="34"/>
      <c r="CH157" s="34"/>
      <c r="CI157" s="34"/>
      <c r="CJ157" s="34"/>
      <c r="CK157" s="34"/>
      <c r="CL157" s="34"/>
      <c r="CM157" s="34"/>
      <c r="CN157" s="34"/>
      <c r="CO157" s="34"/>
      <c r="CP157" s="34"/>
      <c r="CQ157" s="34"/>
      <c r="CR157" s="34"/>
      <c r="CS157" s="34"/>
      <c r="CT157" s="34"/>
      <c r="CU157" s="34"/>
      <c r="CV157" s="34"/>
      <c r="CW157" s="34"/>
      <c r="CX157" s="34"/>
      <c r="CY157" s="34"/>
      <c r="CZ157" s="34"/>
      <c r="DA157" s="34"/>
      <c r="DB157" s="34"/>
      <c r="DC157" s="34"/>
      <c r="DD157" s="34"/>
      <c r="DE157" s="34"/>
      <c r="DF157" s="34"/>
      <c r="DG157" s="34"/>
      <c r="DH157" s="34"/>
      <c r="DI157" s="34"/>
      <c r="DJ157" s="34"/>
      <c r="DK157" s="34"/>
      <c r="DL157" s="34"/>
      <c r="DM157" s="34"/>
      <c r="DN157" s="34"/>
      <c r="DO157" s="34"/>
      <c r="DP157" s="34"/>
      <c r="DQ157" s="34"/>
      <c r="DR157" s="34"/>
      <c r="DS157" s="34"/>
      <c r="DT157" s="34"/>
      <c r="DU157" s="34"/>
      <c r="DV157" s="34"/>
      <c r="DW157" s="34"/>
      <c r="DX157" s="34"/>
      <c r="DY157" s="34"/>
      <c r="DZ157" s="34"/>
      <c r="EA157" s="34"/>
      <c r="EB157" s="34"/>
      <c r="EC157" s="34"/>
      <c r="ED157" s="34"/>
      <c r="EE157" s="34"/>
      <c r="EF157" s="34"/>
      <c r="EG157" s="34"/>
      <c r="EH157" s="34"/>
      <c r="EI157" s="34"/>
      <c r="EJ157" s="34"/>
      <c r="EK157" s="34"/>
      <c r="EL157" s="34"/>
      <c r="EM157" s="34"/>
      <c r="EN157" s="34"/>
      <c r="EO157" s="34"/>
      <c r="EP157" s="34"/>
      <c r="EQ157" s="34"/>
      <c r="ER157" s="34"/>
      <c r="ES157" s="34"/>
      <c r="ET157" s="34"/>
      <c r="EU157" s="34"/>
      <c r="EV157" s="34"/>
      <c r="EW157" s="34"/>
      <c r="EX157" s="34"/>
      <c r="EY157" s="34"/>
      <c r="EZ157" s="34"/>
      <c r="FA157" s="34"/>
      <c r="FB157" s="34"/>
      <c r="FC157" s="34"/>
      <c r="FD157" s="34"/>
      <c r="FE157" s="34"/>
      <c r="FF157" s="34"/>
      <c r="FG157" s="34"/>
      <c r="FH157" s="34"/>
      <c r="FI157" s="34"/>
      <c r="FJ157" s="34"/>
      <c r="FK157" s="34"/>
      <c r="FL157" s="34"/>
      <c r="FM157" s="34"/>
      <c r="FN157" s="34"/>
      <c r="FO157" s="34"/>
      <c r="FP157" s="34"/>
      <c r="FQ157" s="34"/>
      <c r="FR157" s="34"/>
      <c r="FS157" s="34"/>
      <c r="FT157" s="34"/>
      <c r="FU157" s="34"/>
      <c r="FV157" s="34"/>
      <c r="FW157" s="34"/>
      <c r="FX157" s="34"/>
    </row>
    <row r="158" spans="1:180" ht="42.75" customHeight="1" x14ac:dyDescent="0.2">
      <c r="A158" s="58" t="s">
        <v>48</v>
      </c>
      <c r="B158" s="59" t="s">
        <v>96</v>
      </c>
      <c r="C158" s="58" t="s">
        <v>93</v>
      </c>
      <c r="D158" s="58" t="s">
        <v>102</v>
      </c>
      <c r="E158" s="58" t="s">
        <v>182</v>
      </c>
      <c r="F158" s="60" t="s">
        <v>50</v>
      </c>
      <c r="G158" s="61" t="str">
        <f t="shared" si="32"/>
        <v>Asesor de Control Interno</v>
      </c>
      <c r="H158" s="62">
        <v>43832</v>
      </c>
      <c r="I158" s="62">
        <v>43843</v>
      </c>
      <c r="J158" s="85"/>
      <c r="K158" s="85"/>
      <c r="L158" s="85"/>
      <c r="M158" s="85"/>
      <c r="N158" s="85"/>
      <c r="O158" s="85"/>
      <c r="P158" s="85"/>
      <c r="Q158" s="85"/>
      <c r="R158" s="85"/>
      <c r="S158" s="85"/>
      <c r="T158" s="85"/>
      <c r="U158" s="85"/>
      <c r="V158" s="58" t="s">
        <v>241</v>
      </c>
      <c r="W158" s="86">
        <v>2E-3</v>
      </c>
      <c r="X158" s="62">
        <v>43843</v>
      </c>
      <c r="Y158" s="117" t="s">
        <v>359</v>
      </c>
      <c r="Z158" s="59" t="s">
        <v>373</v>
      </c>
      <c r="AA158" s="58" t="s">
        <v>164</v>
      </c>
      <c r="AB158" s="122">
        <f t="shared" ca="1" si="33"/>
        <v>2E-3</v>
      </c>
      <c r="AC158" s="122">
        <f t="shared" ca="1" si="34"/>
        <v>0</v>
      </c>
      <c r="AD158" s="3">
        <f t="shared" si="35"/>
        <v>1</v>
      </c>
      <c r="AE158" s="71"/>
      <c r="AF158" s="34"/>
      <c r="AG158" s="34"/>
      <c r="AH158" s="34"/>
      <c r="AI158" s="34"/>
      <c r="AJ158" s="34"/>
      <c r="AK158" s="34"/>
      <c r="AL158" s="34"/>
      <c r="AM158" s="34"/>
      <c r="AN158" s="3"/>
      <c r="AO158" s="3"/>
      <c r="AP158" s="3"/>
      <c r="AQ158" s="3"/>
      <c r="AS158" s="34"/>
      <c r="AT158" s="34"/>
      <c r="AU158" s="34"/>
      <c r="AV158" s="34"/>
      <c r="AW158" s="34"/>
      <c r="AX158" s="34"/>
      <c r="AY158" s="34"/>
      <c r="AZ158" s="34"/>
      <c r="BA158" s="34"/>
      <c r="BB158" s="34"/>
      <c r="BC158" s="34"/>
      <c r="BD158" s="34"/>
      <c r="BE158" s="34"/>
      <c r="BF158" s="34"/>
      <c r="BG158" s="34"/>
      <c r="BH158" s="34"/>
      <c r="BI158" s="34"/>
      <c r="BJ158" s="34"/>
      <c r="BK158" s="34"/>
      <c r="BL158" s="34"/>
      <c r="BM158" s="34"/>
      <c r="BN158" s="34"/>
      <c r="BO158" s="34"/>
      <c r="BP158" s="34"/>
      <c r="BQ158" s="34"/>
      <c r="BR158" s="34"/>
      <c r="BS158" s="34"/>
      <c r="BT158" s="34"/>
      <c r="BU158" s="34"/>
      <c r="BV158" s="34"/>
      <c r="BW158" s="34"/>
      <c r="BX158" s="34"/>
      <c r="BY158" s="34"/>
      <c r="BZ158" s="34"/>
      <c r="CA158" s="34"/>
      <c r="CB158" s="34"/>
      <c r="CC158" s="34"/>
      <c r="CD158" s="34"/>
      <c r="CE158" s="34"/>
      <c r="CF158" s="34"/>
      <c r="CG158" s="34"/>
      <c r="CH158" s="34"/>
      <c r="CI158" s="34"/>
      <c r="CJ158" s="34"/>
      <c r="CK158" s="34"/>
      <c r="CL158" s="34"/>
      <c r="CM158" s="34"/>
      <c r="CN158" s="34"/>
      <c r="CO158" s="34"/>
      <c r="CP158" s="34"/>
      <c r="CQ158" s="34"/>
      <c r="CR158" s="34"/>
      <c r="CS158" s="34"/>
      <c r="CT158" s="34"/>
      <c r="CU158" s="34"/>
      <c r="CV158" s="34"/>
      <c r="CW158" s="34"/>
      <c r="CX158" s="34"/>
      <c r="CY158" s="34"/>
      <c r="CZ158" s="34"/>
      <c r="DA158" s="34"/>
      <c r="DB158" s="34"/>
      <c r="DC158" s="34"/>
      <c r="DD158" s="34"/>
      <c r="DE158" s="34"/>
      <c r="DF158" s="34"/>
      <c r="DG158" s="34"/>
      <c r="DH158" s="34"/>
      <c r="DI158" s="34"/>
      <c r="DJ158" s="34"/>
      <c r="DK158" s="34"/>
      <c r="DL158" s="34"/>
      <c r="DM158" s="34"/>
      <c r="DN158" s="34"/>
      <c r="DO158" s="34"/>
      <c r="DP158" s="34"/>
      <c r="DQ158" s="34"/>
      <c r="DR158" s="34"/>
      <c r="DS158" s="34"/>
      <c r="DT158" s="34"/>
      <c r="DU158" s="34"/>
      <c r="DV158" s="34"/>
      <c r="DW158" s="34"/>
      <c r="DX158" s="34"/>
      <c r="DY158" s="34"/>
      <c r="DZ158" s="34"/>
      <c r="EA158" s="34"/>
      <c r="EB158" s="34"/>
      <c r="EC158" s="34"/>
      <c r="ED158" s="34"/>
      <c r="EE158" s="34"/>
      <c r="EF158" s="34"/>
      <c r="EG158" s="34"/>
      <c r="EH158" s="34"/>
      <c r="EI158" s="34"/>
      <c r="EJ158" s="34"/>
      <c r="EK158" s="34"/>
      <c r="EL158" s="34"/>
      <c r="EM158" s="34"/>
      <c r="EN158" s="34"/>
      <c r="EO158" s="34"/>
      <c r="EP158" s="34"/>
      <c r="EQ158" s="34"/>
      <c r="ER158" s="34"/>
      <c r="ES158" s="34"/>
      <c r="ET158" s="34"/>
      <c r="EU158" s="34"/>
      <c r="EV158" s="34"/>
      <c r="EW158" s="34"/>
      <c r="EX158" s="34"/>
      <c r="EY158" s="34"/>
      <c r="EZ158" s="34"/>
      <c r="FA158" s="34"/>
      <c r="FB158" s="34"/>
      <c r="FC158" s="34"/>
      <c r="FD158" s="34"/>
      <c r="FE158" s="34"/>
      <c r="FF158" s="34"/>
      <c r="FG158" s="34"/>
      <c r="FH158" s="34"/>
      <c r="FI158" s="34"/>
      <c r="FJ158" s="34"/>
      <c r="FK158" s="34"/>
      <c r="FL158" s="34"/>
      <c r="FM158" s="34"/>
      <c r="FN158" s="34"/>
      <c r="FO158" s="34"/>
      <c r="FP158" s="34"/>
      <c r="FQ158" s="34"/>
      <c r="FR158" s="34"/>
      <c r="FS158" s="34"/>
      <c r="FT158" s="34"/>
      <c r="FU158" s="34"/>
      <c r="FV158" s="34"/>
      <c r="FW158" s="34"/>
      <c r="FX158" s="34"/>
    </row>
    <row r="159" spans="1:180" ht="42.75" customHeight="1" x14ac:dyDescent="0.2">
      <c r="A159" s="58" t="s">
        <v>48</v>
      </c>
      <c r="B159" s="112" t="s">
        <v>321</v>
      </c>
      <c r="C159" s="58" t="s">
        <v>93</v>
      </c>
      <c r="D159" s="58" t="s">
        <v>102</v>
      </c>
      <c r="E159" s="58" t="s">
        <v>182</v>
      </c>
      <c r="F159" s="60" t="s">
        <v>50</v>
      </c>
      <c r="G159" s="61" t="str">
        <f t="shared" si="32"/>
        <v>Asesor de Control Interno</v>
      </c>
      <c r="H159" s="62">
        <v>43864</v>
      </c>
      <c r="I159" s="113">
        <v>43889</v>
      </c>
      <c r="J159" s="85"/>
      <c r="K159" s="85"/>
      <c r="L159" s="85"/>
      <c r="M159" s="85"/>
      <c r="N159" s="85"/>
      <c r="O159" s="85"/>
      <c r="P159" s="85"/>
      <c r="Q159" s="85"/>
      <c r="R159" s="85"/>
      <c r="S159" s="85"/>
      <c r="T159" s="85"/>
      <c r="U159" s="85"/>
      <c r="V159" s="58" t="s">
        <v>241</v>
      </c>
      <c r="W159" s="86">
        <v>5.0000000000000001E-3</v>
      </c>
      <c r="X159" s="62">
        <v>43882</v>
      </c>
      <c r="Y159" s="138" t="s">
        <v>399</v>
      </c>
      <c r="Z159" s="59" t="s">
        <v>396</v>
      </c>
      <c r="AA159" s="58" t="s">
        <v>164</v>
      </c>
      <c r="AB159" s="122">
        <f t="shared" ca="1" si="33"/>
        <v>5.0000000000000001E-3</v>
      </c>
      <c r="AC159" s="122">
        <f t="shared" ca="1" si="34"/>
        <v>0</v>
      </c>
      <c r="AD159" s="3">
        <f t="shared" si="35"/>
        <v>2</v>
      </c>
      <c r="AE159" s="71"/>
      <c r="AF159" s="34"/>
      <c r="AG159" s="34"/>
      <c r="AH159" s="34"/>
      <c r="AI159" s="34"/>
      <c r="AJ159" s="34"/>
      <c r="AK159" s="34"/>
      <c r="AL159" s="34"/>
      <c r="AM159" s="34"/>
      <c r="AN159" s="3"/>
      <c r="AO159" s="3"/>
      <c r="AP159" s="3"/>
      <c r="AQ159" s="3"/>
      <c r="AS159" s="34"/>
      <c r="AT159" s="34"/>
      <c r="AU159" s="34"/>
      <c r="AV159" s="34"/>
      <c r="AW159" s="34"/>
      <c r="AX159" s="34"/>
      <c r="AY159" s="34"/>
      <c r="AZ159" s="34"/>
      <c r="BA159" s="34"/>
      <c r="BB159" s="34"/>
      <c r="BC159" s="34"/>
      <c r="BD159" s="34"/>
      <c r="BE159" s="34"/>
      <c r="BF159" s="34"/>
      <c r="BG159" s="34"/>
      <c r="BH159" s="34"/>
      <c r="BI159" s="34"/>
      <c r="BJ159" s="34"/>
      <c r="BK159" s="34"/>
      <c r="BL159" s="34"/>
      <c r="BM159" s="34"/>
      <c r="BN159" s="34"/>
      <c r="BO159" s="34"/>
      <c r="BP159" s="34"/>
      <c r="BQ159" s="34"/>
      <c r="BR159" s="34"/>
      <c r="BS159" s="34"/>
      <c r="BT159" s="34"/>
      <c r="BU159" s="34"/>
      <c r="BV159" s="34"/>
      <c r="BW159" s="34"/>
      <c r="BX159" s="34"/>
      <c r="BY159" s="34"/>
      <c r="BZ159" s="34"/>
      <c r="CA159" s="34"/>
      <c r="CB159" s="34"/>
      <c r="CC159" s="34"/>
      <c r="CD159" s="34"/>
      <c r="CE159" s="34"/>
      <c r="CF159" s="34"/>
      <c r="CG159" s="34"/>
      <c r="CH159" s="34"/>
      <c r="CI159" s="34"/>
      <c r="CJ159" s="34"/>
      <c r="CK159" s="34"/>
      <c r="CL159" s="34"/>
      <c r="CM159" s="34"/>
      <c r="CN159" s="34"/>
      <c r="CO159" s="34"/>
      <c r="CP159" s="34"/>
      <c r="CQ159" s="34"/>
      <c r="CR159" s="34"/>
      <c r="CS159" s="34"/>
      <c r="CT159" s="34"/>
      <c r="CU159" s="34"/>
      <c r="CV159" s="34"/>
      <c r="CW159" s="34"/>
      <c r="CX159" s="34"/>
      <c r="CY159" s="34"/>
      <c r="CZ159" s="34"/>
      <c r="DA159" s="34"/>
      <c r="DB159" s="34"/>
      <c r="DC159" s="34"/>
      <c r="DD159" s="34"/>
      <c r="DE159" s="34"/>
      <c r="DF159" s="34"/>
      <c r="DG159" s="34"/>
      <c r="DH159" s="34"/>
      <c r="DI159" s="34"/>
      <c r="DJ159" s="34"/>
      <c r="DK159" s="34"/>
      <c r="DL159" s="34"/>
      <c r="DM159" s="34"/>
      <c r="DN159" s="34"/>
      <c r="DO159" s="34"/>
      <c r="DP159" s="34"/>
      <c r="DQ159" s="34"/>
      <c r="DR159" s="34"/>
      <c r="DS159" s="34"/>
      <c r="DT159" s="34"/>
      <c r="DU159" s="34"/>
      <c r="DV159" s="34"/>
      <c r="DW159" s="34"/>
      <c r="DX159" s="34"/>
      <c r="DY159" s="34"/>
      <c r="DZ159" s="34"/>
      <c r="EA159" s="34"/>
      <c r="EB159" s="34"/>
      <c r="EC159" s="34"/>
      <c r="ED159" s="34"/>
      <c r="EE159" s="34"/>
      <c r="EF159" s="34"/>
      <c r="EG159" s="34"/>
      <c r="EH159" s="34"/>
      <c r="EI159" s="34"/>
      <c r="EJ159" s="34"/>
      <c r="EK159" s="34"/>
      <c r="EL159" s="34"/>
      <c r="EM159" s="34"/>
      <c r="EN159" s="34"/>
      <c r="EO159" s="34"/>
      <c r="EP159" s="34"/>
      <c r="EQ159" s="34"/>
      <c r="ER159" s="34"/>
      <c r="ES159" s="34"/>
      <c r="ET159" s="34"/>
      <c r="EU159" s="34"/>
      <c r="EV159" s="34"/>
      <c r="EW159" s="34"/>
      <c r="EX159" s="34"/>
      <c r="EY159" s="34"/>
      <c r="EZ159" s="34"/>
      <c r="FA159" s="34"/>
      <c r="FB159" s="34"/>
      <c r="FC159" s="34"/>
      <c r="FD159" s="34"/>
      <c r="FE159" s="34"/>
      <c r="FF159" s="34"/>
      <c r="FG159" s="34"/>
      <c r="FH159" s="34"/>
      <c r="FI159" s="34"/>
      <c r="FJ159" s="34"/>
      <c r="FK159" s="34"/>
      <c r="FL159" s="34"/>
      <c r="FM159" s="34"/>
      <c r="FN159" s="34"/>
      <c r="FO159" s="34"/>
      <c r="FP159" s="34"/>
      <c r="FQ159" s="34"/>
      <c r="FR159" s="34"/>
      <c r="FS159" s="34"/>
      <c r="FT159" s="34"/>
      <c r="FU159" s="34"/>
      <c r="FV159" s="34"/>
      <c r="FW159" s="34"/>
      <c r="FX159" s="34"/>
    </row>
    <row r="160" spans="1:180" ht="42.75" customHeight="1" x14ac:dyDescent="0.2">
      <c r="A160" s="58" t="s">
        <v>48</v>
      </c>
      <c r="B160" s="59" t="s">
        <v>97</v>
      </c>
      <c r="C160" s="58" t="s">
        <v>93</v>
      </c>
      <c r="D160" s="58" t="s">
        <v>102</v>
      </c>
      <c r="E160" s="58" t="s">
        <v>182</v>
      </c>
      <c r="F160" s="60" t="s">
        <v>50</v>
      </c>
      <c r="G160" s="61" t="str">
        <f t="shared" si="32"/>
        <v>Asesor de Control Interno</v>
      </c>
      <c r="H160" s="62">
        <v>43864</v>
      </c>
      <c r="I160" s="62">
        <v>43878</v>
      </c>
      <c r="J160" s="85"/>
      <c r="K160" s="85"/>
      <c r="L160" s="85"/>
      <c r="M160" s="85"/>
      <c r="N160" s="85"/>
      <c r="O160" s="85"/>
      <c r="P160" s="85"/>
      <c r="Q160" s="85"/>
      <c r="R160" s="85"/>
      <c r="S160" s="85"/>
      <c r="T160" s="85"/>
      <c r="U160" s="85"/>
      <c r="V160" s="58" t="s">
        <v>241</v>
      </c>
      <c r="W160" s="86">
        <v>5.0000000000000001E-3</v>
      </c>
      <c r="X160" s="62">
        <v>43881</v>
      </c>
      <c r="Y160" s="117" t="s">
        <v>374</v>
      </c>
      <c r="Z160" s="117" t="s">
        <v>376</v>
      </c>
      <c r="AA160" s="58" t="s">
        <v>164</v>
      </c>
      <c r="AB160" s="122">
        <f t="shared" ca="1" si="33"/>
        <v>5.0000000000000001E-3</v>
      </c>
      <c r="AC160" s="122">
        <f t="shared" ca="1" si="34"/>
        <v>0</v>
      </c>
      <c r="AD160" s="3">
        <f t="shared" si="35"/>
        <v>2</v>
      </c>
      <c r="AE160" s="71"/>
      <c r="AF160" s="34"/>
      <c r="AG160" s="34"/>
      <c r="AH160" s="34"/>
      <c r="AI160" s="34"/>
      <c r="AJ160" s="34"/>
      <c r="AK160" s="34"/>
      <c r="AL160" s="34"/>
      <c r="AM160" s="34"/>
      <c r="AN160" s="3"/>
      <c r="AO160" s="3"/>
      <c r="AP160" s="3"/>
      <c r="AQ160" s="3"/>
      <c r="AS160" s="34"/>
      <c r="AT160" s="34"/>
      <c r="AU160" s="34"/>
      <c r="AV160" s="34"/>
      <c r="AW160" s="34"/>
      <c r="AX160" s="34"/>
      <c r="AY160" s="34"/>
      <c r="AZ160" s="34"/>
      <c r="BA160" s="34"/>
      <c r="BB160" s="34"/>
      <c r="BC160" s="34"/>
      <c r="BD160" s="34"/>
      <c r="BE160" s="34"/>
      <c r="BF160" s="34"/>
      <c r="BG160" s="34"/>
      <c r="BH160" s="34"/>
      <c r="BI160" s="34"/>
      <c r="BJ160" s="34"/>
      <c r="BK160" s="34"/>
      <c r="BL160" s="34"/>
      <c r="BM160" s="34"/>
      <c r="BN160" s="34"/>
      <c r="BO160" s="34"/>
      <c r="BP160" s="34"/>
      <c r="BQ160" s="34"/>
      <c r="BR160" s="34"/>
      <c r="BS160" s="34"/>
      <c r="BT160" s="34"/>
      <c r="BU160" s="34"/>
      <c r="BV160" s="34"/>
      <c r="BW160" s="34"/>
      <c r="BX160" s="34"/>
      <c r="BY160" s="34"/>
      <c r="BZ160" s="34"/>
      <c r="CA160" s="34"/>
      <c r="CB160" s="34"/>
      <c r="CC160" s="34"/>
      <c r="CD160" s="34"/>
      <c r="CE160" s="34"/>
      <c r="CF160" s="34"/>
      <c r="CG160" s="34"/>
      <c r="CH160" s="34"/>
      <c r="CI160" s="34"/>
      <c r="CJ160" s="34"/>
      <c r="CK160" s="34"/>
      <c r="CL160" s="34"/>
      <c r="CM160" s="34"/>
      <c r="CN160" s="34"/>
      <c r="CO160" s="34"/>
      <c r="CP160" s="34"/>
      <c r="CQ160" s="34"/>
      <c r="CR160" s="34"/>
      <c r="CS160" s="34"/>
      <c r="CT160" s="34"/>
      <c r="CU160" s="34"/>
      <c r="CV160" s="34"/>
      <c r="CW160" s="34"/>
      <c r="CX160" s="34"/>
      <c r="CY160" s="34"/>
      <c r="CZ160" s="34"/>
      <c r="DA160" s="34"/>
      <c r="DB160" s="34"/>
      <c r="DC160" s="34"/>
      <c r="DD160" s="34"/>
      <c r="DE160" s="34"/>
      <c r="DF160" s="34"/>
      <c r="DG160" s="34"/>
      <c r="DH160" s="34"/>
      <c r="DI160" s="34"/>
      <c r="DJ160" s="34"/>
      <c r="DK160" s="34"/>
      <c r="DL160" s="34"/>
      <c r="DM160" s="34"/>
      <c r="DN160" s="34"/>
      <c r="DO160" s="34"/>
      <c r="DP160" s="34"/>
      <c r="DQ160" s="34"/>
      <c r="DR160" s="34"/>
      <c r="DS160" s="34"/>
      <c r="DT160" s="34"/>
      <c r="DU160" s="34"/>
      <c r="DV160" s="34"/>
      <c r="DW160" s="34"/>
      <c r="DX160" s="34"/>
      <c r="DY160" s="34"/>
      <c r="DZ160" s="34"/>
      <c r="EA160" s="34"/>
      <c r="EB160" s="34"/>
      <c r="EC160" s="34"/>
      <c r="ED160" s="34"/>
      <c r="EE160" s="34"/>
      <c r="EF160" s="34"/>
      <c r="EG160" s="34"/>
      <c r="EH160" s="34"/>
      <c r="EI160" s="34"/>
      <c r="EJ160" s="34"/>
      <c r="EK160" s="34"/>
      <c r="EL160" s="34"/>
      <c r="EM160" s="34"/>
      <c r="EN160" s="34"/>
      <c r="EO160" s="34"/>
      <c r="EP160" s="34"/>
      <c r="EQ160" s="34"/>
      <c r="ER160" s="34"/>
      <c r="ES160" s="34"/>
      <c r="ET160" s="34"/>
      <c r="EU160" s="34"/>
      <c r="EV160" s="34"/>
      <c r="EW160" s="34"/>
      <c r="EX160" s="34"/>
      <c r="EY160" s="34"/>
      <c r="EZ160" s="34"/>
      <c r="FA160" s="34"/>
      <c r="FB160" s="34"/>
      <c r="FC160" s="34"/>
      <c r="FD160" s="34"/>
      <c r="FE160" s="34"/>
      <c r="FF160" s="34"/>
      <c r="FG160" s="34"/>
      <c r="FH160" s="34"/>
      <c r="FI160" s="34"/>
      <c r="FJ160" s="34"/>
      <c r="FK160" s="34"/>
      <c r="FL160" s="34"/>
      <c r="FM160" s="34"/>
      <c r="FN160" s="34"/>
      <c r="FO160" s="34"/>
      <c r="FP160" s="34"/>
      <c r="FQ160" s="34"/>
      <c r="FR160" s="34"/>
      <c r="FS160" s="34"/>
      <c r="FT160" s="34"/>
      <c r="FU160" s="34"/>
      <c r="FV160" s="34"/>
      <c r="FW160" s="34"/>
      <c r="FX160" s="34"/>
    </row>
    <row r="161" spans="1:16384" ht="42.75" customHeight="1" x14ac:dyDescent="0.2">
      <c r="A161" s="58" t="s">
        <v>48</v>
      </c>
      <c r="B161" s="59" t="s">
        <v>96</v>
      </c>
      <c r="C161" s="58" t="s">
        <v>93</v>
      </c>
      <c r="D161" s="58" t="s">
        <v>102</v>
      </c>
      <c r="E161" s="58" t="s">
        <v>182</v>
      </c>
      <c r="F161" s="60" t="s">
        <v>50</v>
      </c>
      <c r="G161" s="61" t="str">
        <f t="shared" si="32"/>
        <v>Asesor de Control Interno</v>
      </c>
      <c r="H161" s="62">
        <v>43864</v>
      </c>
      <c r="I161" s="62">
        <v>43872</v>
      </c>
      <c r="J161" s="85"/>
      <c r="K161" s="85"/>
      <c r="L161" s="85"/>
      <c r="M161" s="85"/>
      <c r="N161" s="85"/>
      <c r="O161" s="85"/>
      <c r="P161" s="85"/>
      <c r="Q161" s="85"/>
      <c r="R161" s="85"/>
      <c r="S161" s="85"/>
      <c r="T161" s="85"/>
      <c r="U161" s="85"/>
      <c r="V161" s="58" t="s">
        <v>241</v>
      </c>
      <c r="W161" s="86">
        <v>2E-3</v>
      </c>
      <c r="X161" s="62">
        <v>43881</v>
      </c>
      <c r="Y161" s="117" t="s">
        <v>377</v>
      </c>
      <c r="Z161" s="117" t="s">
        <v>375</v>
      </c>
      <c r="AA161" s="58" t="s">
        <v>164</v>
      </c>
      <c r="AB161" s="122">
        <f t="shared" ca="1" si="33"/>
        <v>2E-3</v>
      </c>
      <c r="AC161" s="122">
        <f t="shared" ca="1" si="34"/>
        <v>0</v>
      </c>
      <c r="AD161" s="3">
        <f t="shared" si="35"/>
        <v>2</v>
      </c>
      <c r="AE161" s="88"/>
      <c r="AF161" s="34"/>
      <c r="AG161" s="34"/>
      <c r="AH161" s="34"/>
      <c r="AI161" s="34"/>
      <c r="AJ161" s="34"/>
      <c r="AK161" s="34"/>
      <c r="AL161" s="34"/>
      <c r="AM161" s="34"/>
      <c r="AN161" s="3"/>
      <c r="AO161" s="3"/>
      <c r="AP161" s="3"/>
      <c r="AQ161" s="3"/>
      <c r="AS161" s="34"/>
      <c r="AT161" s="34"/>
      <c r="AU161" s="34"/>
      <c r="AV161" s="34"/>
      <c r="AW161" s="34"/>
      <c r="AX161" s="34"/>
      <c r="AY161" s="34"/>
      <c r="AZ161" s="34"/>
      <c r="BA161" s="34"/>
      <c r="BB161" s="34"/>
      <c r="BC161" s="34"/>
      <c r="BD161" s="34"/>
      <c r="BE161" s="34"/>
      <c r="BF161" s="34"/>
      <c r="BG161" s="34"/>
      <c r="BH161" s="34"/>
      <c r="BI161" s="34"/>
      <c r="BJ161" s="34"/>
      <c r="BK161" s="34"/>
      <c r="BL161" s="34"/>
      <c r="BM161" s="34"/>
      <c r="BN161" s="34"/>
      <c r="BO161" s="34"/>
      <c r="BP161" s="34"/>
      <c r="BQ161" s="34"/>
      <c r="BR161" s="34"/>
      <c r="BS161" s="34"/>
      <c r="BT161" s="34"/>
      <c r="BU161" s="34"/>
      <c r="BV161" s="34"/>
      <c r="BW161" s="34"/>
      <c r="BX161" s="34"/>
      <c r="BY161" s="34"/>
      <c r="BZ161" s="34"/>
      <c r="CA161" s="34"/>
      <c r="CB161" s="34"/>
      <c r="CC161" s="34"/>
      <c r="CD161" s="34"/>
      <c r="CE161" s="34"/>
      <c r="CF161" s="34"/>
      <c r="CG161" s="34"/>
      <c r="CH161" s="34"/>
      <c r="CI161" s="34"/>
      <c r="CJ161" s="34"/>
      <c r="CK161" s="34"/>
      <c r="CL161" s="34"/>
      <c r="CM161" s="34"/>
      <c r="CN161" s="34"/>
      <c r="CO161" s="34"/>
      <c r="CP161" s="34"/>
      <c r="CQ161" s="34"/>
      <c r="CR161" s="34"/>
      <c r="CS161" s="34"/>
      <c r="CT161" s="34"/>
      <c r="CU161" s="34"/>
      <c r="CV161" s="34"/>
      <c r="CW161" s="34"/>
      <c r="CX161" s="34"/>
      <c r="CY161" s="34"/>
      <c r="CZ161" s="34"/>
      <c r="DA161" s="34"/>
      <c r="DB161" s="34"/>
      <c r="DC161" s="34"/>
      <c r="DD161" s="34"/>
      <c r="DE161" s="34"/>
      <c r="DF161" s="34"/>
      <c r="DG161" s="34"/>
      <c r="DH161" s="34"/>
      <c r="DI161" s="34"/>
      <c r="DJ161" s="34"/>
      <c r="DK161" s="34"/>
      <c r="DL161" s="34"/>
      <c r="DM161" s="34"/>
      <c r="DN161" s="34"/>
      <c r="DO161" s="34"/>
      <c r="DP161" s="34"/>
      <c r="DQ161" s="34"/>
      <c r="DR161" s="34"/>
      <c r="DS161" s="34"/>
      <c r="DT161" s="34"/>
      <c r="DU161" s="34"/>
      <c r="DV161" s="34"/>
      <c r="DW161" s="34"/>
      <c r="DX161" s="34"/>
      <c r="DY161" s="34"/>
      <c r="DZ161" s="34"/>
      <c r="EA161" s="34"/>
      <c r="EB161" s="34"/>
      <c r="EC161" s="34"/>
      <c r="ED161" s="34"/>
      <c r="EE161" s="34"/>
      <c r="EF161" s="34"/>
      <c r="EG161" s="34"/>
      <c r="EH161" s="34"/>
      <c r="EI161" s="34"/>
      <c r="EJ161" s="34"/>
      <c r="EK161" s="34"/>
      <c r="EL161" s="34"/>
      <c r="EM161" s="34"/>
      <c r="EN161" s="34"/>
      <c r="EO161" s="34"/>
      <c r="EP161" s="34"/>
      <c r="EQ161" s="34"/>
      <c r="ER161" s="34"/>
      <c r="ES161" s="34"/>
      <c r="ET161" s="34"/>
      <c r="EU161" s="34"/>
      <c r="EV161" s="34"/>
      <c r="EW161" s="34"/>
      <c r="EX161" s="34"/>
      <c r="EY161" s="34"/>
      <c r="EZ161" s="34"/>
      <c r="FA161" s="34"/>
      <c r="FB161" s="34"/>
      <c r="FC161" s="34"/>
      <c r="FD161" s="34"/>
      <c r="FE161" s="34"/>
      <c r="FF161" s="34"/>
      <c r="FG161" s="34"/>
      <c r="FH161" s="34"/>
      <c r="FI161" s="34"/>
      <c r="FJ161" s="34"/>
      <c r="FK161" s="34"/>
      <c r="FL161" s="34"/>
      <c r="FM161" s="34"/>
      <c r="FN161" s="34"/>
      <c r="FO161" s="34"/>
      <c r="FP161" s="34"/>
      <c r="FQ161" s="34"/>
      <c r="FR161" s="34"/>
      <c r="FS161" s="34"/>
      <c r="FT161" s="34"/>
      <c r="FU161" s="34"/>
      <c r="FV161" s="34"/>
      <c r="FW161" s="34"/>
      <c r="FX161" s="34"/>
    </row>
    <row r="162" spans="1:16384" s="64" customFormat="1" ht="51.75" customHeight="1" x14ac:dyDescent="0.2">
      <c r="A162" s="58" t="s">
        <v>48</v>
      </c>
      <c r="B162" s="59" t="s">
        <v>96</v>
      </c>
      <c r="C162" s="58" t="s">
        <v>93</v>
      </c>
      <c r="D162" s="58" t="s">
        <v>102</v>
      </c>
      <c r="E162" s="58" t="s">
        <v>182</v>
      </c>
      <c r="F162" s="60" t="s">
        <v>50</v>
      </c>
      <c r="G162" s="61" t="str">
        <f t="shared" si="32"/>
        <v>Asesor de Control Interno</v>
      </c>
      <c r="H162" s="62">
        <v>43892</v>
      </c>
      <c r="I162" s="62">
        <v>43900</v>
      </c>
      <c r="J162" s="85"/>
      <c r="K162" s="85"/>
      <c r="L162" s="85"/>
      <c r="M162" s="85"/>
      <c r="N162" s="85"/>
      <c r="O162" s="85"/>
      <c r="P162" s="85"/>
      <c r="Q162" s="85"/>
      <c r="R162" s="85"/>
      <c r="S162" s="85"/>
      <c r="T162" s="85"/>
      <c r="U162" s="85"/>
      <c r="V162" s="58" t="s">
        <v>241</v>
      </c>
      <c r="W162" s="86">
        <v>2E-3</v>
      </c>
      <c r="X162" s="62">
        <v>43900</v>
      </c>
      <c r="Y162" s="117" t="s">
        <v>428</v>
      </c>
      <c r="Z162" s="117" t="s">
        <v>430</v>
      </c>
      <c r="AA162" s="58" t="s">
        <v>164</v>
      </c>
      <c r="AB162" s="122">
        <f t="shared" ca="1" si="33"/>
        <v>2E-3</v>
      </c>
      <c r="AC162" s="122">
        <f t="shared" ca="1" si="34"/>
        <v>0</v>
      </c>
      <c r="AD162" s="3">
        <f t="shared" si="35"/>
        <v>3</v>
      </c>
      <c r="AE162" s="125"/>
      <c r="AF162" s="125"/>
      <c r="AG162" s="71"/>
      <c r="AH162" s="71"/>
      <c r="AI162" s="1"/>
      <c r="AJ162" s="1"/>
      <c r="AK162" s="1"/>
      <c r="AL162" s="1"/>
      <c r="AM162" s="1"/>
      <c r="AN162" s="3"/>
      <c r="AO162" s="3"/>
      <c r="AP162" s="3"/>
      <c r="AQ162" s="3"/>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c r="IV162" s="1"/>
      <c r="IW162" s="1"/>
      <c r="IX162" s="1"/>
      <c r="IY162" s="1"/>
      <c r="IZ162" s="1"/>
      <c r="JA162" s="1"/>
      <c r="JB162" s="1"/>
      <c r="JC162" s="1"/>
      <c r="JD162" s="1"/>
      <c r="JE162" s="1"/>
      <c r="JF162" s="1"/>
      <c r="JG162" s="1"/>
      <c r="JH162" s="1"/>
      <c r="JI162" s="1"/>
      <c r="JJ162" s="1"/>
      <c r="JK162" s="1"/>
      <c r="JL162" s="1"/>
      <c r="JM162" s="1"/>
      <c r="JN162" s="1"/>
      <c r="JO162" s="1"/>
      <c r="JP162" s="1"/>
      <c r="JQ162" s="1"/>
      <c r="JR162" s="1"/>
      <c r="JS162" s="1"/>
      <c r="JT162" s="1"/>
      <c r="JU162" s="1"/>
      <c r="JV162" s="1"/>
      <c r="JW162" s="1"/>
      <c r="JX162" s="1"/>
      <c r="JY162" s="1"/>
      <c r="JZ162" s="1"/>
      <c r="KA162" s="1"/>
      <c r="KB162" s="1"/>
      <c r="KC162" s="1"/>
      <c r="KD162" s="1"/>
      <c r="KE162" s="1"/>
      <c r="KF162" s="1"/>
      <c r="KG162" s="1"/>
      <c r="KH162" s="1"/>
      <c r="KI162" s="1"/>
      <c r="KJ162" s="1"/>
      <c r="KK162" s="1"/>
      <c r="KL162" s="1"/>
      <c r="KM162" s="1"/>
      <c r="KN162" s="1"/>
      <c r="KO162" s="1"/>
      <c r="KP162" s="1"/>
      <c r="KQ162" s="1"/>
      <c r="KR162" s="1"/>
      <c r="KS162" s="1"/>
      <c r="KT162" s="1"/>
      <c r="KU162" s="1"/>
      <c r="KV162" s="1"/>
      <c r="KW162" s="1"/>
      <c r="KX162" s="1"/>
      <c r="KY162" s="1"/>
      <c r="KZ162" s="1"/>
      <c r="LA162" s="1"/>
      <c r="LB162" s="1"/>
      <c r="LC162" s="1"/>
      <c r="LD162" s="1"/>
      <c r="LE162" s="1"/>
      <c r="LF162" s="1"/>
      <c r="LG162" s="1"/>
      <c r="LH162" s="1"/>
      <c r="LI162" s="1"/>
      <c r="LJ162" s="1"/>
      <c r="LK162" s="1"/>
      <c r="LL162" s="1"/>
      <c r="LM162" s="1"/>
      <c r="LN162" s="1"/>
      <c r="LO162" s="1"/>
      <c r="LP162" s="1"/>
      <c r="LQ162" s="1"/>
      <c r="LR162" s="1"/>
      <c r="LS162" s="1"/>
      <c r="LT162" s="1"/>
      <c r="LU162" s="1"/>
      <c r="LV162" s="1"/>
      <c r="LW162" s="1"/>
      <c r="LX162" s="1"/>
      <c r="LY162" s="1"/>
      <c r="LZ162" s="1"/>
      <c r="MA162" s="1"/>
      <c r="MB162" s="1"/>
      <c r="MC162" s="1"/>
      <c r="MD162" s="1"/>
      <c r="ME162" s="1"/>
      <c r="MF162" s="1"/>
      <c r="MG162" s="1"/>
      <c r="MH162" s="1"/>
      <c r="MI162" s="1"/>
      <c r="MJ162" s="1"/>
      <c r="MK162" s="1"/>
      <c r="ML162" s="1"/>
      <c r="MM162" s="1"/>
      <c r="MN162" s="1"/>
      <c r="MO162" s="1"/>
      <c r="MP162" s="1"/>
      <c r="MQ162" s="1"/>
      <c r="MR162" s="1"/>
      <c r="MS162" s="1"/>
      <c r="MT162" s="1"/>
      <c r="MU162" s="1"/>
      <c r="MV162" s="1"/>
      <c r="MW162" s="1"/>
      <c r="MX162" s="1"/>
      <c r="MY162" s="1"/>
      <c r="MZ162" s="1"/>
      <c r="NA162" s="1"/>
      <c r="NB162" s="1"/>
      <c r="NC162" s="1"/>
      <c r="ND162" s="1"/>
      <c r="NE162" s="1"/>
      <c r="NF162" s="1"/>
      <c r="NG162" s="1"/>
      <c r="NH162" s="1"/>
      <c r="NI162" s="1"/>
      <c r="NJ162" s="1"/>
      <c r="NK162" s="1"/>
      <c r="NL162" s="1"/>
      <c r="NM162" s="1"/>
      <c r="NN162" s="1"/>
      <c r="NO162" s="1"/>
      <c r="NP162" s="1"/>
      <c r="NQ162" s="1"/>
      <c r="NR162" s="1"/>
      <c r="NS162" s="1"/>
      <c r="NT162" s="1"/>
      <c r="NU162" s="1"/>
      <c r="NV162" s="1"/>
      <c r="NW162" s="1"/>
      <c r="NX162" s="1"/>
      <c r="NY162" s="1"/>
      <c r="NZ162" s="1"/>
      <c r="OA162" s="1"/>
      <c r="OB162" s="1"/>
      <c r="OC162" s="1"/>
      <c r="OD162" s="1"/>
      <c r="OE162" s="1"/>
      <c r="OF162" s="1"/>
      <c r="OG162" s="1"/>
      <c r="OH162" s="1"/>
      <c r="OI162" s="1"/>
      <c r="OJ162" s="1"/>
      <c r="OK162" s="1"/>
      <c r="OL162" s="1"/>
      <c r="OM162" s="1"/>
      <c r="ON162" s="1"/>
      <c r="OO162" s="1"/>
      <c r="OP162" s="1"/>
      <c r="OQ162" s="1"/>
      <c r="OR162" s="1"/>
      <c r="OS162" s="1"/>
      <c r="OT162" s="1"/>
      <c r="OU162" s="1"/>
      <c r="OV162" s="1"/>
      <c r="OW162" s="1"/>
      <c r="OX162" s="1"/>
      <c r="OY162" s="1"/>
      <c r="OZ162" s="1"/>
      <c r="PA162" s="1"/>
      <c r="PB162" s="1"/>
      <c r="PC162" s="1"/>
      <c r="PD162" s="1"/>
      <c r="PE162" s="1"/>
      <c r="PF162" s="1"/>
      <c r="PG162" s="1"/>
      <c r="PH162" s="1"/>
      <c r="PI162" s="1"/>
      <c r="PJ162" s="1"/>
      <c r="PK162" s="1"/>
      <c r="PL162" s="1"/>
      <c r="PM162" s="1"/>
      <c r="PN162" s="1"/>
      <c r="PO162" s="1"/>
      <c r="PP162" s="1"/>
      <c r="PQ162" s="1"/>
      <c r="PR162" s="1"/>
      <c r="PS162" s="1"/>
      <c r="PT162" s="1"/>
      <c r="PU162" s="1"/>
      <c r="PV162" s="1"/>
      <c r="PW162" s="1"/>
      <c r="PX162" s="1"/>
      <c r="PY162" s="1"/>
      <c r="PZ162" s="1"/>
      <c r="QA162" s="1"/>
      <c r="QB162" s="1"/>
      <c r="QC162" s="1"/>
      <c r="QD162" s="1"/>
      <c r="QE162" s="1"/>
      <c r="QF162" s="1"/>
      <c r="QG162" s="1"/>
      <c r="QH162" s="1"/>
      <c r="QI162" s="1"/>
      <c r="QJ162" s="1"/>
      <c r="QK162" s="1"/>
      <c r="QL162" s="1"/>
      <c r="QM162" s="1"/>
      <c r="QN162" s="1"/>
      <c r="QO162" s="1"/>
      <c r="QP162" s="1"/>
      <c r="QQ162" s="1"/>
      <c r="QR162" s="1"/>
      <c r="QS162" s="1"/>
      <c r="QT162" s="1"/>
      <c r="QU162" s="1"/>
      <c r="QV162" s="1"/>
      <c r="QW162" s="1"/>
      <c r="QX162" s="1"/>
      <c r="QY162" s="1"/>
      <c r="QZ162" s="1"/>
      <c r="RA162" s="1"/>
      <c r="RB162" s="1"/>
      <c r="RC162" s="1"/>
      <c r="RD162" s="1"/>
      <c r="RE162" s="1"/>
      <c r="RF162" s="1"/>
      <c r="RG162" s="1"/>
      <c r="RH162" s="1"/>
      <c r="RI162" s="1"/>
      <c r="RJ162" s="1"/>
      <c r="RK162" s="1"/>
      <c r="RL162" s="1"/>
      <c r="RM162" s="1"/>
      <c r="RN162" s="1"/>
      <c r="RO162" s="1"/>
      <c r="RP162" s="1"/>
      <c r="RQ162" s="1"/>
      <c r="RR162" s="1"/>
      <c r="RS162" s="1"/>
      <c r="RT162" s="1"/>
      <c r="RU162" s="1"/>
      <c r="RV162" s="1"/>
      <c r="RW162" s="1"/>
      <c r="RX162" s="1"/>
      <c r="RY162" s="1"/>
      <c r="RZ162" s="1"/>
      <c r="SA162" s="1"/>
      <c r="SB162" s="1"/>
      <c r="SC162" s="1"/>
      <c r="SD162" s="1"/>
      <c r="SE162" s="1"/>
      <c r="SF162" s="1"/>
      <c r="SG162" s="1"/>
      <c r="SH162" s="1"/>
      <c r="SI162" s="1"/>
      <c r="SJ162" s="1"/>
      <c r="SK162" s="1"/>
      <c r="SL162" s="1"/>
      <c r="SM162" s="1"/>
      <c r="SN162" s="1"/>
      <c r="SO162" s="1"/>
      <c r="SP162" s="1"/>
      <c r="SQ162" s="1"/>
      <c r="SR162" s="1"/>
      <c r="SS162" s="1"/>
      <c r="ST162" s="1"/>
      <c r="SU162" s="1"/>
      <c r="SV162" s="1"/>
      <c r="SW162" s="1"/>
      <c r="SX162" s="1"/>
      <c r="SY162" s="1"/>
      <c r="SZ162" s="1"/>
      <c r="TA162" s="1"/>
      <c r="TB162" s="1"/>
      <c r="TC162" s="1"/>
      <c r="TD162" s="1"/>
      <c r="TE162" s="1"/>
      <c r="TF162" s="1"/>
      <c r="TG162" s="1"/>
      <c r="TH162" s="1"/>
      <c r="TI162" s="1"/>
      <c r="TJ162" s="1"/>
      <c r="TK162" s="1"/>
      <c r="TL162" s="1"/>
      <c r="TM162" s="1"/>
      <c r="TN162" s="1"/>
      <c r="TO162" s="1"/>
      <c r="TP162" s="1"/>
      <c r="TQ162" s="1"/>
      <c r="TR162" s="1"/>
      <c r="TS162" s="1"/>
      <c r="TT162" s="1"/>
      <c r="TU162" s="1"/>
      <c r="TV162" s="1"/>
      <c r="TW162" s="1"/>
      <c r="TX162" s="1"/>
      <c r="TY162" s="1"/>
      <c r="TZ162" s="1"/>
      <c r="UA162" s="1"/>
      <c r="UB162" s="1"/>
      <c r="UC162" s="1"/>
      <c r="UD162" s="1"/>
      <c r="UE162" s="1"/>
      <c r="UF162" s="1"/>
      <c r="UG162" s="1"/>
      <c r="UH162" s="1"/>
      <c r="UI162" s="1"/>
      <c r="UJ162" s="1"/>
      <c r="UK162" s="1"/>
      <c r="UL162" s="1"/>
      <c r="UM162" s="1"/>
      <c r="UN162" s="1"/>
      <c r="UO162" s="1"/>
      <c r="UP162" s="1"/>
      <c r="UQ162" s="1"/>
      <c r="UR162" s="1"/>
      <c r="US162" s="1"/>
      <c r="UT162" s="1"/>
      <c r="UU162" s="1"/>
      <c r="UV162" s="1"/>
      <c r="UW162" s="1"/>
      <c r="UX162" s="1"/>
      <c r="UY162" s="1"/>
      <c r="UZ162" s="1"/>
      <c r="VA162" s="1"/>
      <c r="VB162" s="1"/>
      <c r="VC162" s="1"/>
      <c r="VD162" s="1"/>
      <c r="VE162" s="1"/>
      <c r="VF162" s="1"/>
      <c r="VG162" s="1"/>
      <c r="VH162" s="1"/>
      <c r="VI162" s="1"/>
      <c r="VJ162" s="1"/>
      <c r="VK162" s="1"/>
      <c r="VL162" s="1"/>
      <c r="VM162" s="1"/>
      <c r="VN162" s="1"/>
      <c r="VO162" s="1"/>
      <c r="VP162" s="1"/>
      <c r="VQ162" s="1"/>
      <c r="VR162" s="1"/>
      <c r="VS162" s="1"/>
      <c r="VT162" s="1"/>
      <c r="VU162" s="1"/>
      <c r="VV162" s="1"/>
      <c r="VW162" s="1"/>
      <c r="VX162" s="1"/>
      <c r="VY162" s="1"/>
      <c r="VZ162" s="1"/>
      <c r="WA162" s="1"/>
      <c r="WB162" s="1"/>
      <c r="WC162" s="1"/>
      <c r="WD162" s="1"/>
      <c r="WE162" s="1"/>
      <c r="WF162" s="1"/>
      <c r="WG162" s="1"/>
      <c r="WH162" s="1"/>
      <c r="WI162" s="1"/>
      <c r="WJ162" s="1"/>
      <c r="WK162" s="1"/>
      <c r="WL162" s="1"/>
      <c r="WM162" s="1"/>
      <c r="WN162" s="1"/>
      <c r="WO162" s="1"/>
      <c r="WP162" s="1"/>
      <c r="WQ162" s="1"/>
      <c r="WR162" s="1"/>
      <c r="WS162" s="1"/>
      <c r="WT162" s="1"/>
      <c r="WU162" s="1"/>
      <c r="WV162" s="1"/>
      <c r="WW162" s="1"/>
      <c r="WX162" s="1"/>
      <c r="WY162" s="1"/>
      <c r="WZ162" s="1"/>
      <c r="XA162" s="1"/>
      <c r="XB162" s="1"/>
      <c r="XC162" s="1"/>
      <c r="XD162" s="1"/>
      <c r="XE162" s="1"/>
      <c r="XF162" s="1"/>
      <c r="XG162" s="1"/>
      <c r="XH162" s="1"/>
      <c r="XI162" s="1"/>
      <c r="XJ162" s="1"/>
      <c r="XK162" s="1"/>
      <c r="XL162" s="1"/>
      <c r="XM162" s="1"/>
      <c r="XN162" s="1"/>
      <c r="XO162" s="1"/>
      <c r="XP162" s="1"/>
      <c r="XQ162" s="1"/>
      <c r="XR162" s="1"/>
      <c r="XS162" s="1"/>
      <c r="XT162" s="1"/>
      <c r="XU162" s="1"/>
      <c r="XV162" s="1"/>
      <c r="XW162" s="1"/>
      <c r="XX162" s="1"/>
      <c r="XY162" s="1"/>
      <c r="XZ162" s="1"/>
      <c r="YA162" s="1"/>
      <c r="YB162" s="1"/>
      <c r="YC162" s="1"/>
      <c r="YD162" s="1"/>
      <c r="YE162" s="1"/>
      <c r="YF162" s="1"/>
      <c r="YG162" s="1"/>
      <c r="YH162" s="1"/>
      <c r="YI162" s="1"/>
      <c r="YJ162" s="1"/>
      <c r="YK162" s="1"/>
      <c r="YL162" s="1"/>
      <c r="YM162" s="1"/>
      <c r="YN162" s="1"/>
      <c r="YO162" s="1"/>
      <c r="YP162" s="1"/>
      <c r="YQ162" s="1"/>
      <c r="YR162" s="1"/>
      <c r="YS162" s="1"/>
      <c r="YT162" s="1"/>
      <c r="YU162" s="1"/>
      <c r="YV162" s="1"/>
      <c r="YW162" s="1"/>
      <c r="YX162" s="1"/>
      <c r="YY162" s="1"/>
      <c r="YZ162" s="1"/>
      <c r="ZA162" s="1"/>
      <c r="ZB162" s="1"/>
      <c r="ZC162" s="1"/>
      <c r="ZD162" s="1"/>
      <c r="ZE162" s="1"/>
      <c r="ZF162" s="1"/>
      <c r="ZG162" s="1"/>
      <c r="ZH162" s="1"/>
      <c r="ZI162" s="1"/>
      <c r="ZJ162" s="1"/>
      <c r="ZK162" s="1"/>
      <c r="ZL162" s="1"/>
      <c r="ZM162" s="1"/>
      <c r="ZN162" s="1"/>
      <c r="ZO162" s="1"/>
      <c r="ZP162" s="1"/>
      <c r="ZQ162" s="1"/>
      <c r="ZR162" s="1"/>
      <c r="ZS162" s="1"/>
      <c r="ZT162" s="1"/>
      <c r="ZU162" s="1"/>
      <c r="ZV162" s="1"/>
      <c r="ZW162" s="1"/>
      <c r="ZX162" s="1"/>
      <c r="ZY162" s="1"/>
      <c r="ZZ162" s="1"/>
      <c r="AAA162" s="1"/>
      <c r="AAB162" s="1"/>
      <c r="AAC162" s="1"/>
      <c r="AAD162" s="1"/>
      <c r="AAE162" s="1"/>
      <c r="AAF162" s="1"/>
      <c r="AAG162" s="1"/>
      <c r="AAH162" s="1"/>
      <c r="AAI162" s="1"/>
      <c r="AAJ162" s="1"/>
      <c r="AAK162" s="1"/>
      <c r="AAL162" s="1"/>
      <c r="AAM162" s="1"/>
      <c r="AAN162" s="1"/>
      <c r="AAO162" s="1"/>
      <c r="AAP162" s="1"/>
      <c r="AAQ162" s="1"/>
      <c r="AAR162" s="1"/>
      <c r="AAS162" s="1"/>
      <c r="AAT162" s="1"/>
      <c r="AAU162" s="1"/>
      <c r="AAV162" s="1"/>
      <c r="AAW162" s="1"/>
      <c r="AAX162" s="1"/>
      <c r="AAY162" s="1"/>
      <c r="AAZ162" s="1"/>
      <c r="ABA162" s="1"/>
      <c r="ABB162" s="1"/>
      <c r="ABC162" s="1"/>
      <c r="ABD162" s="1"/>
      <c r="ABE162" s="1"/>
      <c r="ABF162" s="1"/>
      <c r="ABG162" s="1"/>
      <c r="ABH162" s="1"/>
      <c r="ABI162" s="1"/>
      <c r="ABJ162" s="1"/>
      <c r="ABK162" s="1"/>
      <c r="ABL162" s="1"/>
      <c r="ABM162" s="1"/>
      <c r="ABN162" s="1"/>
      <c r="ABO162" s="1"/>
      <c r="ABP162" s="1"/>
      <c r="ABQ162" s="1"/>
      <c r="ABR162" s="1"/>
      <c r="ABS162" s="1"/>
      <c r="ABT162" s="1"/>
      <c r="ABU162" s="1"/>
      <c r="ABV162" s="1"/>
      <c r="ABW162" s="1"/>
      <c r="ABX162" s="1"/>
      <c r="ABY162" s="1"/>
      <c r="ABZ162" s="1"/>
      <c r="ACA162" s="1"/>
      <c r="ACB162" s="1"/>
      <c r="ACC162" s="1"/>
      <c r="ACD162" s="1"/>
      <c r="ACE162" s="1"/>
      <c r="ACF162" s="1"/>
      <c r="ACG162" s="1"/>
      <c r="ACH162" s="1"/>
      <c r="ACI162" s="1"/>
      <c r="ACJ162" s="1"/>
      <c r="ACK162" s="1"/>
      <c r="ACL162" s="1"/>
      <c r="ACM162" s="1"/>
      <c r="ACN162" s="1"/>
      <c r="ACO162" s="1"/>
      <c r="ACP162" s="1"/>
      <c r="ACQ162" s="1"/>
      <c r="ACR162" s="1"/>
      <c r="ACS162" s="1"/>
      <c r="ACT162" s="1"/>
      <c r="ACU162" s="1"/>
      <c r="ACV162" s="1"/>
      <c r="ACW162" s="1"/>
      <c r="ACX162" s="1"/>
      <c r="ACY162" s="1"/>
      <c r="ACZ162" s="1"/>
      <c r="ADA162" s="1"/>
      <c r="ADB162" s="1"/>
      <c r="ADC162" s="1"/>
      <c r="ADD162" s="1"/>
      <c r="ADE162" s="1"/>
      <c r="ADF162" s="1"/>
      <c r="ADG162" s="1"/>
      <c r="ADH162" s="1"/>
      <c r="ADI162" s="1"/>
      <c r="ADJ162" s="1"/>
      <c r="ADK162" s="1"/>
      <c r="ADL162" s="1"/>
      <c r="ADM162" s="1"/>
      <c r="ADN162" s="1"/>
      <c r="ADO162" s="1"/>
      <c r="ADP162" s="1"/>
      <c r="ADQ162" s="1"/>
      <c r="ADR162" s="1"/>
      <c r="ADS162" s="1"/>
      <c r="ADT162" s="1"/>
      <c r="ADU162" s="1"/>
      <c r="ADV162" s="1"/>
      <c r="ADW162" s="1"/>
      <c r="ADX162" s="1"/>
      <c r="ADY162" s="1"/>
      <c r="ADZ162" s="1"/>
      <c r="AEA162" s="1"/>
      <c r="AEB162" s="1"/>
      <c r="AEC162" s="1"/>
      <c r="AED162" s="1"/>
      <c r="AEE162" s="1"/>
      <c r="AEF162" s="1"/>
      <c r="AEG162" s="1"/>
      <c r="AEH162" s="1"/>
      <c r="AEI162" s="1"/>
      <c r="AEJ162" s="1"/>
      <c r="AEK162" s="1"/>
      <c r="AEL162" s="1"/>
      <c r="AEM162" s="1"/>
      <c r="AEN162" s="1"/>
      <c r="AEO162" s="1"/>
      <c r="AEP162" s="1"/>
      <c r="AEQ162" s="1"/>
      <c r="AER162" s="1"/>
      <c r="AES162" s="1"/>
      <c r="AET162" s="1"/>
      <c r="AEU162" s="1"/>
      <c r="AEV162" s="1"/>
      <c r="AEW162" s="1"/>
      <c r="AEX162" s="1"/>
      <c r="AEY162" s="1"/>
      <c r="AEZ162" s="1"/>
      <c r="AFA162" s="1"/>
      <c r="AFB162" s="1"/>
      <c r="AFC162" s="1"/>
      <c r="AFD162" s="1"/>
      <c r="AFE162" s="1"/>
      <c r="AFF162" s="1"/>
      <c r="AFG162" s="1"/>
      <c r="AFH162" s="1"/>
      <c r="AFI162" s="1"/>
      <c r="AFJ162" s="1"/>
      <c r="AFK162" s="1"/>
      <c r="AFL162" s="1"/>
      <c r="AFM162" s="1"/>
      <c r="AFN162" s="1"/>
      <c r="AFO162" s="1"/>
      <c r="AFP162" s="1"/>
      <c r="AFQ162" s="1"/>
      <c r="AFR162" s="1"/>
      <c r="AFS162" s="1"/>
      <c r="AFT162" s="1"/>
      <c r="AFU162" s="1"/>
      <c r="AFV162" s="1"/>
      <c r="AFW162" s="1"/>
      <c r="AFX162" s="1"/>
      <c r="AFY162" s="1"/>
      <c r="AFZ162" s="1"/>
      <c r="AGA162" s="1"/>
      <c r="AGB162" s="1"/>
      <c r="AGC162" s="1"/>
      <c r="AGD162" s="1"/>
      <c r="AGE162" s="1"/>
      <c r="AGF162" s="1"/>
      <c r="AGG162" s="1"/>
      <c r="AGH162" s="1"/>
      <c r="AGI162" s="1"/>
      <c r="AGJ162" s="1"/>
      <c r="AGK162" s="1"/>
      <c r="AGL162" s="1"/>
      <c r="AGM162" s="1"/>
      <c r="AGN162" s="1"/>
      <c r="AGO162" s="1"/>
      <c r="AGP162" s="1"/>
      <c r="AGQ162" s="1"/>
      <c r="AGR162" s="1"/>
      <c r="AGS162" s="1"/>
      <c r="AGT162" s="1"/>
      <c r="AGU162" s="1"/>
      <c r="AGV162" s="1"/>
      <c r="AGW162" s="1"/>
      <c r="AGX162" s="1"/>
      <c r="AGY162" s="1"/>
      <c r="AGZ162" s="1"/>
      <c r="AHA162" s="1"/>
      <c r="AHB162" s="1"/>
      <c r="AHC162" s="1"/>
      <c r="AHD162" s="1"/>
      <c r="AHE162" s="1"/>
      <c r="AHF162" s="1"/>
      <c r="AHG162" s="1"/>
      <c r="AHH162" s="1"/>
      <c r="AHI162" s="1"/>
      <c r="AHJ162" s="1"/>
      <c r="AHK162" s="1"/>
      <c r="AHL162" s="1"/>
      <c r="AHM162" s="1"/>
      <c r="AHN162" s="1"/>
      <c r="AHO162" s="1"/>
      <c r="AHP162" s="1"/>
      <c r="AHQ162" s="1"/>
      <c r="AHR162" s="1"/>
      <c r="AHS162" s="1"/>
      <c r="AHT162" s="1"/>
      <c r="AHU162" s="1"/>
      <c r="AHV162" s="1"/>
      <c r="AHW162" s="1"/>
      <c r="AHX162" s="1"/>
      <c r="AHY162" s="1"/>
      <c r="AHZ162" s="1"/>
      <c r="AIA162" s="1"/>
      <c r="AIB162" s="1"/>
      <c r="AIC162" s="1"/>
      <c r="AID162" s="1"/>
      <c r="AIE162" s="1"/>
      <c r="AIF162" s="1"/>
      <c r="AIG162" s="1"/>
      <c r="AIH162" s="1"/>
      <c r="AII162" s="1"/>
      <c r="AIJ162" s="1"/>
      <c r="AIK162" s="1"/>
      <c r="AIL162" s="1"/>
      <c r="AIM162" s="1"/>
      <c r="AIN162" s="1"/>
      <c r="AIO162" s="1"/>
      <c r="AIP162" s="1"/>
      <c r="AIQ162" s="1"/>
      <c r="AIR162" s="1"/>
      <c r="AIS162" s="1"/>
      <c r="AIT162" s="1"/>
      <c r="AIU162" s="1"/>
      <c r="AIV162" s="1"/>
      <c r="AIW162" s="1"/>
      <c r="AIX162" s="1"/>
      <c r="AIY162" s="1"/>
      <c r="AIZ162" s="1"/>
      <c r="AJA162" s="1"/>
      <c r="AJB162" s="1"/>
      <c r="AJC162" s="1"/>
      <c r="AJD162" s="1"/>
      <c r="AJE162" s="1"/>
      <c r="AJF162" s="1"/>
      <c r="AJG162" s="1"/>
      <c r="AJH162" s="1"/>
      <c r="AJI162" s="1"/>
      <c r="AJJ162" s="1"/>
      <c r="AJK162" s="1"/>
      <c r="AJL162" s="1"/>
      <c r="AJM162" s="1"/>
      <c r="AJN162" s="1"/>
      <c r="AJO162" s="1"/>
      <c r="AJP162" s="1"/>
      <c r="AJQ162" s="1"/>
      <c r="AJR162" s="1"/>
      <c r="AJS162" s="1"/>
      <c r="AJT162" s="1"/>
      <c r="AJU162" s="1"/>
      <c r="AJV162" s="1"/>
      <c r="AJW162" s="1"/>
      <c r="AJX162" s="1"/>
      <c r="AJY162" s="1"/>
      <c r="AJZ162" s="1"/>
      <c r="AKA162" s="1"/>
      <c r="AKB162" s="1"/>
      <c r="AKC162" s="1"/>
      <c r="AKD162" s="1"/>
      <c r="AKE162" s="1"/>
      <c r="AKF162" s="1"/>
      <c r="AKG162" s="1"/>
      <c r="AKH162" s="1"/>
      <c r="AKI162" s="1"/>
      <c r="AKJ162" s="1"/>
      <c r="AKK162" s="1"/>
      <c r="AKL162" s="1"/>
      <c r="AKM162" s="1"/>
      <c r="AKN162" s="1"/>
      <c r="AKO162" s="1"/>
      <c r="AKP162" s="1"/>
      <c r="AKQ162" s="1"/>
      <c r="AKR162" s="1"/>
      <c r="AKS162" s="1"/>
      <c r="AKT162" s="1"/>
      <c r="AKU162" s="1"/>
      <c r="AKV162" s="1"/>
      <c r="AKW162" s="1"/>
      <c r="AKX162" s="1"/>
      <c r="AKY162" s="1"/>
      <c r="AKZ162" s="1"/>
      <c r="ALA162" s="1"/>
      <c r="ALB162" s="1"/>
      <c r="ALC162" s="1"/>
      <c r="ALD162" s="1"/>
      <c r="ALE162" s="1"/>
      <c r="ALF162" s="1"/>
      <c r="ALG162" s="1"/>
      <c r="ALH162" s="1"/>
      <c r="ALI162" s="1"/>
      <c r="ALJ162" s="1"/>
      <c r="ALK162" s="1"/>
      <c r="ALL162" s="1"/>
      <c r="ALM162" s="1"/>
      <c r="ALN162" s="1"/>
      <c r="ALO162" s="1"/>
      <c r="ALP162" s="1"/>
      <c r="ALQ162" s="1"/>
      <c r="ALR162" s="1"/>
      <c r="ALS162" s="1"/>
      <c r="ALT162" s="1"/>
      <c r="ALU162" s="1"/>
      <c r="ALV162" s="1"/>
      <c r="ALW162" s="1"/>
      <c r="ALX162" s="1"/>
      <c r="ALY162" s="1"/>
      <c r="ALZ162" s="1"/>
      <c r="AMA162" s="1"/>
      <c r="AMB162" s="1"/>
      <c r="AMC162" s="1"/>
      <c r="AMD162" s="1"/>
      <c r="AME162" s="1"/>
      <c r="AMF162" s="1"/>
      <c r="AMG162" s="1"/>
      <c r="AMH162" s="1"/>
      <c r="AMI162" s="1"/>
      <c r="AMJ162" s="1"/>
      <c r="AMK162" s="1"/>
      <c r="AML162" s="1"/>
      <c r="AMM162" s="1"/>
      <c r="AMN162" s="1"/>
      <c r="AMO162" s="1"/>
      <c r="AMP162" s="1"/>
      <c r="AMQ162" s="1"/>
      <c r="AMR162" s="1"/>
      <c r="AMS162" s="1"/>
      <c r="AMT162" s="1"/>
      <c r="AMU162" s="1"/>
      <c r="AMV162" s="1"/>
      <c r="AMW162" s="1"/>
      <c r="AMX162" s="1"/>
      <c r="AMY162" s="1"/>
      <c r="AMZ162" s="1"/>
      <c r="ANA162" s="1"/>
      <c r="ANB162" s="1"/>
      <c r="ANC162" s="1"/>
      <c r="AND162" s="1"/>
      <c r="ANE162" s="1"/>
      <c r="ANF162" s="1"/>
      <c r="ANG162" s="1"/>
      <c r="ANH162" s="1"/>
      <c r="ANI162" s="1"/>
      <c r="ANJ162" s="1"/>
      <c r="ANK162" s="1"/>
      <c r="ANL162" s="1"/>
      <c r="ANM162" s="1"/>
      <c r="ANN162" s="1"/>
      <c r="ANO162" s="1"/>
      <c r="ANP162" s="1"/>
      <c r="ANQ162" s="1"/>
      <c r="ANR162" s="1"/>
      <c r="ANS162" s="1"/>
      <c r="ANT162" s="1"/>
      <c r="ANU162" s="1"/>
      <c r="ANV162" s="1"/>
      <c r="ANW162" s="1"/>
      <c r="ANX162" s="1"/>
      <c r="ANY162" s="1"/>
      <c r="ANZ162" s="1"/>
      <c r="AOA162" s="1"/>
      <c r="AOB162" s="1"/>
      <c r="AOC162" s="1"/>
      <c r="AOD162" s="1"/>
      <c r="AOE162" s="1"/>
      <c r="AOF162" s="1"/>
      <c r="AOG162" s="1"/>
      <c r="AOH162" s="1"/>
      <c r="AOI162" s="1"/>
      <c r="AOJ162" s="1"/>
      <c r="AOK162" s="1"/>
      <c r="AOL162" s="1"/>
      <c r="AOM162" s="1"/>
      <c r="AON162" s="1"/>
      <c r="AOO162" s="1"/>
      <c r="AOP162" s="1"/>
      <c r="AOQ162" s="1"/>
      <c r="AOR162" s="1"/>
      <c r="AOS162" s="1"/>
      <c r="AOT162" s="1"/>
      <c r="AOU162" s="1"/>
      <c r="AOV162" s="1"/>
      <c r="AOW162" s="1"/>
      <c r="AOX162" s="1"/>
      <c r="AOY162" s="1"/>
      <c r="AOZ162" s="1"/>
      <c r="APA162" s="1"/>
      <c r="APB162" s="1"/>
      <c r="APC162" s="1"/>
      <c r="APD162" s="1"/>
      <c r="APE162" s="1"/>
      <c r="APF162" s="1"/>
      <c r="APG162" s="1"/>
      <c r="APH162" s="1"/>
      <c r="API162" s="1"/>
      <c r="APJ162" s="1"/>
      <c r="APK162" s="1"/>
      <c r="APL162" s="1"/>
      <c r="APM162" s="1"/>
      <c r="APN162" s="1"/>
      <c r="APO162" s="1"/>
      <c r="APP162" s="1"/>
      <c r="APQ162" s="1"/>
      <c r="APR162" s="1"/>
      <c r="APS162" s="1"/>
      <c r="APT162" s="1"/>
      <c r="APU162" s="1"/>
      <c r="APV162" s="1"/>
      <c r="APW162" s="1"/>
      <c r="APX162" s="1"/>
      <c r="APY162" s="1"/>
      <c r="APZ162" s="1"/>
      <c r="AQA162" s="1"/>
      <c r="AQB162" s="1"/>
      <c r="AQC162" s="1"/>
      <c r="AQD162" s="1"/>
      <c r="AQE162" s="1"/>
      <c r="AQF162" s="1"/>
      <c r="AQG162" s="1"/>
      <c r="AQH162" s="1"/>
      <c r="AQI162" s="1"/>
      <c r="AQJ162" s="1"/>
      <c r="AQK162" s="1"/>
      <c r="AQL162" s="1"/>
      <c r="AQM162" s="1"/>
      <c r="AQN162" s="1"/>
      <c r="AQO162" s="1"/>
      <c r="AQP162" s="1"/>
      <c r="AQQ162" s="1"/>
      <c r="AQR162" s="1"/>
      <c r="AQS162" s="1"/>
      <c r="AQT162" s="1"/>
      <c r="AQU162" s="1"/>
      <c r="AQV162" s="1"/>
      <c r="AQW162" s="1"/>
      <c r="AQX162" s="1"/>
      <c r="AQY162" s="1"/>
      <c r="AQZ162" s="1"/>
      <c r="ARA162" s="1"/>
      <c r="ARB162" s="1"/>
      <c r="ARC162" s="1"/>
      <c r="ARD162" s="1"/>
      <c r="ARE162" s="1"/>
      <c r="ARF162" s="1"/>
      <c r="ARG162" s="1"/>
      <c r="ARH162" s="1"/>
      <c r="ARI162" s="1"/>
      <c r="ARJ162" s="1"/>
      <c r="ARK162" s="1"/>
      <c r="ARL162" s="1"/>
      <c r="ARM162" s="1"/>
      <c r="ARN162" s="1"/>
      <c r="ARO162" s="1"/>
      <c r="ARP162" s="1"/>
      <c r="ARQ162" s="1"/>
      <c r="ARR162" s="1"/>
      <c r="ARS162" s="1"/>
      <c r="ART162" s="1"/>
      <c r="ARU162" s="1"/>
      <c r="ARV162" s="1"/>
      <c r="ARW162" s="1"/>
      <c r="ARX162" s="1"/>
      <c r="ARY162" s="1"/>
      <c r="ARZ162" s="1"/>
      <c r="ASA162" s="1"/>
      <c r="ASB162" s="1"/>
      <c r="ASC162" s="1"/>
      <c r="ASD162" s="1"/>
      <c r="ASE162" s="1"/>
      <c r="ASF162" s="1"/>
      <c r="ASG162" s="1"/>
      <c r="ASH162" s="1"/>
      <c r="ASI162" s="1"/>
      <c r="ASJ162" s="1"/>
      <c r="ASK162" s="1"/>
      <c r="ASL162" s="1"/>
      <c r="ASM162" s="1"/>
      <c r="ASN162" s="1"/>
      <c r="ASO162" s="1"/>
      <c r="ASP162" s="1"/>
      <c r="ASQ162" s="1"/>
      <c r="ASR162" s="1"/>
      <c r="ASS162" s="1"/>
      <c r="AST162" s="1"/>
      <c r="ASU162" s="1"/>
      <c r="ASV162" s="1"/>
      <c r="ASW162" s="1"/>
      <c r="ASX162" s="1"/>
      <c r="ASY162" s="1"/>
      <c r="ASZ162" s="1"/>
      <c r="ATA162" s="1"/>
      <c r="ATB162" s="1"/>
      <c r="ATC162" s="1"/>
      <c r="ATD162" s="1"/>
      <c r="ATE162" s="1"/>
      <c r="ATF162" s="1"/>
      <c r="ATG162" s="1"/>
      <c r="ATH162" s="1"/>
      <c r="ATI162" s="1"/>
      <c r="ATJ162" s="1"/>
      <c r="ATK162" s="1"/>
      <c r="ATL162" s="1"/>
      <c r="ATM162" s="1"/>
      <c r="ATN162" s="1"/>
      <c r="ATO162" s="1"/>
      <c r="ATP162" s="1"/>
      <c r="ATQ162" s="1"/>
      <c r="ATR162" s="1"/>
      <c r="ATS162" s="1"/>
      <c r="ATT162" s="1"/>
      <c r="ATU162" s="1"/>
      <c r="ATV162" s="1"/>
      <c r="ATW162" s="1"/>
      <c r="ATX162" s="1"/>
      <c r="ATY162" s="1"/>
      <c r="ATZ162" s="1"/>
      <c r="AUA162" s="1"/>
      <c r="AUB162" s="1"/>
      <c r="AUC162" s="1"/>
      <c r="AUD162" s="1"/>
      <c r="AUE162" s="1"/>
      <c r="AUF162" s="1"/>
      <c r="AUG162" s="1"/>
      <c r="AUH162" s="1"/>
      <c r="AUI162" s="1"/>
      <c r="AUJ162" s="1"/>
      <c r="AUK162" s="1"/>
      <c r="AUL162" s="1"/>
      <c r="AUM162" s="1"/>
      <c r="AUN162" s="1"/>
      <c r="AUO162" s="1"/>
      <c r="AUP162" s="1"/>
      <c r="AUQ162" s="1"/>
      <c r="AUR162" s="1"/>
      <c r="AUS162" s="1"/>
      <c r="AUT162" s="1"/>
      <c r="AUU162" s="1"/>
      <c r="AUV162" s="1"/>
      <c r="AUW162" s="1"/>
      <c r="AUX162" s="1"/>
      <c r="AUY162" s="1"/>
      <c r="AUZ162" s="1"/>
      <c r="AVA162" s="1"/>
      <c r="AVB162" s="1"/>
      <c r="AVC162" s="1"/>
      <c r="AVD162" s="1"/>
      <c r="AVE162" s="1"/>
      <c r="AVF162" s="1"/>
      <c r="AVG162" s="1"/>
      <c r="AVH162" s="1"/>
      <c r="AVI162" s="1"/>
      <c r="AVJ162" s="1"/>
      <c r="AVK162" s="1"/>
      <c r="AVL162" s="1"/>
      <c r="AVM162" s="1"/>
      <c r="AVN162" s="1"/>
      <c r="AVO162" s="1"/>
      <c r="AVP162" s="1"/>
      <c r="AVQ162" s="1"/>
      <c r="AVR162" s="1"/>
      <c r="AVS162" s="1"/>
      <c r="AVT162" s="1"/>
      <c r="AVU162" s="1"/>
      <c r="AVV162" s="1"/>
      <c r="AVW162" s="1"/>
      <c r="AVX162" s="1"/>
      <c r="AVY162" s="1"/>
      <c r="AVZ162" s="1"/>
      <c r="AWA162" s="1"/>
      <c r="AWB162" s="1"/>
      <c r="AWC162" s="1"/>
      <c r="AWD162" s="1"/>
      <c r="AWE162" s="1"/>
      <c r="AWF162" s="1"/>
      <c r="AWG162" s="1"/>
      <c r="AWH162" s="1"/>
      <c r="AWI162" s="1"/>
      <c r="AWJ162" s="1"/>
      <c r="AWK162" s="1"/>
      <c r="AWL162" s="1"/>
      <c r="AWM162" s="1"/>
      <c r="AWN162" s="1"/>
      <c r="AWO162" s="1"/>
      <c r="AWP162" s="1"/>
      <c r="AWQ162" s="1"/>
      <c r="AWR162" s="1"/>
      <c r="AWS162" s="1"/>
      <c r="AWT162" s="1"/>
      <c r="AWU162" s="1"/>
      <c r="AWV162" s="1"/>
      <c r="AWW162" s="1"/>
      <c r="AWX162" s="1"/>
      <c r="AWY162" s="1"/>
      <c r="AWZ162" s="1"/>
      <c r="AXA162" s="1"/>
      <c r="AXB162" s="1"/>
      <c r="AXC162" s="1"/>
      <c r="AXD162" s="1"/>
      <c r="AXE162" s="1"/>
      <c r="AXF162" s="1"/>
      <c r="AXG162" s="1"/>
      <c r="AXH162" s="1"/>
      <c r="AXI162" s="1"/>
      <c r="AXJ162" s="1"/>
      <c r="AXK162" s="1"/>
      <c r="AXL162" s="1"/>
      <c r="AXM162" s="1"/>
      <c r="AXN162" s="1"/>
      <c r="AXO162" s="1"/>
      <c r="AXP162" s="1"/>
      <c r="AXQ162" s="1"/>
      <c r="AXR162" s="1"/>
      <c r="AXS162" s="1"/>
      <c r="AXT162" s="1"/>
      <c r="AXU162" s="1"/>
      <c r="AXV162" s="1"/>
      <c r="AXW162" s="1"/>
      <c r="AXX162" s="1"/>
      <c r="AXY162" s="1"/>
      <c r="AXZ162" s="1"/>
      <c r="AYA162" s="1"/>
      <c r="AYB162" s="1"/>
      <c r="AYC162" s="1"/>
      <c r="AYD162" s="1"/>
      <c r="AYE162" s="1"/>
      <c r="AYF162" s="1"/>
      <c r="AYG162" s="1"/>
      <c r="AYH162" s="1"/>
      <c r="AYI162" s="1"/>
      <c r="AYJ162" s="1"/>
      <c r="AYK162" s="1"/>
      <c r="AYL162" s="1"/>
      <c r="AYM162" s="1"/>
      <c r="AYN162" s="1"/>
      <c r="AYO162" s="1"/>
      <c r="AYP162" s="1"/>
      <c r="AYQ162" s="1"/>
      <c r="AYR162" s="1"/>
      <c r="AYS162" s="1"/>
      <c r="AYT162" s="1"/>
      <c r="AYU162" s="1"/>
      <c r="AYV162" s="1"/>
      <c r="AYW162" s="1"/>
      <c r="AYX162" s="1"/>
      <c r="AYY162" s="1"/>
      <c r="AYZ162" s="1"/>
      <c r="AZA162" s="1"/>
      <c r="AZB162" s="1"/>
      <c r="AZC162" s="1"/>
      <c r="AZD162" s="1"/>
      <c r="AZE162" s="1"/>
      <c r="AZF162" s="1"/>
      <c r="AZG162" s="1"/>
      <c r="AZH162" s="1"/>
      <c r="AZI162" s="1"/>
      <c r="AZJ162" s="1"/>
      <c r="AZK162" s="1"/>
      <c r="AZL162" s="1"/>
      <c r="AZM162" s="1"/>
      <c r="AZN162" s="1"/>
      <c r="AZO162" s="1"/>
      <c r="AZP162" s="1"/>
      <c r="AZQ162" s="1"/>
      <c r="AZR162" s="1"/>
      <c r="AZS162" s="1"/>
      <c r="AZT162" s="1"/>
      <c r="AZU162" s="1"/>
      <c r="AZV162" s="1"/>
      <c r="AZW162" s="1"/>
      <c r="AZX162" s="1"/>
      <c r="AZY162" s="1"/>
      <c r="AZZ162" s="1"/>
      <c r="BAA162" s="1"/>
      <c r="BAB162" s="1"/>
      <c r="BAC162" s="1"/>
      <c r="BAD162" s="1"/>
      <c r="BAE162" s="1"/>
      <c r="BAF162" s="1"/>
      <c r="BAG162" s="1"/>
      <c r="BAH162" s="1"/>
      <c r="BAI162" s="1"/>
      <c r="BAJ162" s="1"/>
      <c r="BAK162" s="1"/>
      <c r="BAL162" s="1"/>
      <c r="BAM162" s="1"/>
      <c r="BAN162" s="1"/>
      <c r="BAO162" s="1"/>
      <c r="BAP162" s="1"/>
      <c r="BAQ162" s="1"/>
      <c r="BAR162" s="1"/>
      <c r="BAS162" s="1"/>
      <c r="BAT162" s="1"/>
      <c r="BAU162" s="1"/>
      <c r="BAV162" s="1"/>
      <c r="BAW162" s="1"/>
      <c r="BAX162" s="1"/>
      <c r="BAY162" s="1"/>
      <c r="BAZ162" s="1"/>
      <c r="BBA162" s="1"/>
      <c r="BBB162" s="1"/>
      <c r="BBC162" s="1"/>
      <c r="BBD162" s="1"/>
      <c r="BBE162" s="1"/>
      <c r="BBF162" s="1"/>
      <c r="BBG162" s="1"/>
      <c r="BBH162" s="1"/>
      <c r="BBI162" s="1"/>
      <c r="BBJ162" s="1"/>
      <c r="BBK162" s="1"/>
      <c r="BBL162" s="1"/>
      <c r="BBM162" s="1"/>
      <c r="BBN162" s="1"/>
      <c r="BBO162" s="1"/>
      <c r="BBP162" s="1"/>
      <c r="BBQ162" s="1"/>
      <c r="BBR162" s="1"/>
      <c r="BBS162" s="1"/>
      <c r="BBT162" s="1"/>
      <c r="BBU162" s="1"/>
      <c r="BBV162" s="1"/>
      <c r="BBW162" s="1"/>
      <c r="BBX162" s="1"/>
      <c r="BBY162" s="1"/>
      <c r="BBZ162" s="1"/>
      <c r="BCA162" s="1"/>
      <c r="BCB162" s="1"/>
      <c r="BCC162" s="1"/>
      <c r="BCD162" s="1"/>
      <c r="BCE162" s="1"/>
      <c r="BCF162" s="1"/>
      <c r="BCG162" s="1"/>
      <c r="BCH162" s="1"/>
      <c r="BCI162" s="1"/>
      <c r="BCJ162" s="1"/>
      <c r="BCK162" s="1"/>
      <c r="BCL162" s="1"/>
      <c r="BCM162" s="1"/>
      <c r="BCN162" s="1"/>
      <c r="BCO162" s="1"/>
      <c r="BCP162" s="1"/>
      <c r="BCQ162" s="1"/>
      <c r="BCR162" s="1"/>
      <c r="BCS162" s="1"/>
      <c r="BCT162" s="1"/>
      <c r="BCU162" s="1"/>
      <c r="BCV162" s="1"/>
      <c r="BCW162" s="1"/>
      <c r="BCX162" s="1"/>
      <c r="BCY162" s="1"/>
      <c r="BCZ162" s="1"/>
      <c r="BDA162" s="1"/>
      <c r="BDB162" s="1"/>
      <c r="BDC162" s="1"/>
      <c r="BDD162" s="1"/>
      <c r="BDE162" s="1"/>
      <c r="BDF162" s="1"/>
      <c r="BDG162" s="1"/>
      <c r="BDH162" s="1"/>
      <c r="BDI162" s="1"/>
      <c r="BDJ162" s="1"/>
      <c r="BDK162" s="1"/>
      <c r="BDL162" s="1"/>
      <c r="BDM162" s="1"/>
      <c r="BDN162" s="1"/>
      <c r="BDO162" s="1"/>
      <c r="BDP162" s="1"/>
      <c r="BDQ162" s="1"/>
      <c r="BDR162" s="1"/>
      <c r="BDS162" s="1"/>
      <c r="BDT162" s="1"/>
      <c r="BDU162" s="1"/>
      <c r="BDV162" s="1"/>
      <c r="BDW162" s="1"/>
      <c r="BDX162" s="1"/>
      <c r="BDY162" s="1"/>
      <c r="BDZ162" s="1"/>
      <c r="BEA162" s="1"/>
      <c r="BEB162" s="1"/>
      <c r="BEC162" s="1"/>
      <c r="BED162" s="1"/>
      <c r="BEE162" s="1"/>
      <c r="BEF162" s="1"/>
      <c r="BEG162" s="1"/>
      <c r="BEH162" s="1"/>
      <c r="BEI162" s="1"/>
      <c r="BEJ162" s="1"/>
      <c r="BEK162" s="1"/>
      <c r="BEL162" s="1"/>
      <c r="BEM162" s="1"/>
      <c r="BEN162" s="1"/>
      <c r="BEO162" s="1"/>
      <c r="BEP162" s="1"/>
      <c r="BEQ162" s="1"/>
      <c r="BER162" s="1"/>
      <c r="BES162" s="1"/>
      <c r="BET162" s="1"/>
      <c r="BEU162" s="1"/>
      <c r="BEV162" s="1"/>
      <c r="BEW162" s="1"/>
      <c r="BEX162" s="1"/>
      <c r="BEY162" s="1"/>
      <c r="BEZ162" s="1"/>
      <c r="BFA162" s="1"/>
      <c r="BFB162" s="1"/>
      <c r="BFC162" s="1"/>
      <c r="BFD162" s="1"/>
      <c r="BFE162" s="1"/>
      <c r="BFF162" s="1"/>
      <c r="BFG162" s="1"/>
      <c r="BFH162" s="1"/>
      <c r="BFI162" s="1"/>
      <c r="BFJ162" s="1"/>
      <c r="BFK162" s="1"/>
      <c r="BFL162" s="1"/>
      <c r="BFM162" s="1"/>
      <c r="BFN162" s="1"/>
      <c r="BFO162" s="1"/>
      <c r="BFP162" s="1"/>
      <c r="BFQ162" s="1"/>
      <c r="BFR162" s="1"/>
      <c r="BFS162" s="1"/>
      <c r="BFT162" s="1"/>
      <c r="BFU162" s="1"/>
      <c r="BFV162" s="1"/>
      <c r="BFW162" s="1"/>
      <c r="BFX162" s="1"/>
      <c r="BFY162" s="1"/>
      <c r="BFZ162" s="1"/>
      <c r="BGA162" s="1"/>
      <c r="BGB162" s="1"/>
      <c r="BGC162" s="1"/>
      <c r="BGD162" s="1"/>
      <c r="BGE162" s="1"/>
      <c r="BGF162" s="1"/>
      <c r="BGG162" s="1"/>
      <c r="BGH162" s="1"/>
      <c r="BGI162" s="1"/>
      <c r="BGJ162" s="1"/>
      <c r="BGK162" s="1"/>
      <c r="BGL162" s="1"/>
      <c r="BGM162" s="1"/>
      <c r="BGN162" s="1"/>
      <c r="BGO162" s="1"/>
      <c r="BGP162" s="1"/>
      <c r="BGQ162" s="1"/>
      <c r="BGR162" s="1"/>
      <c r="BGS162" s="1"/>
      <c r="BGT162" s="1"/>
      <c r="BGU162" s="1"/>
      <c r="BGV162" s="1"/>
      <c r="BGW162" s="1"/>
      <c r="BGX162" s="1"/>
      <c r="BGY162" s="1"/>
      <c r="BGZ162" s="1"/>
      <c r="BHA162" s="1"/>
      <c r="BHB162" s="1"/>
      <c r="BHC162" s="1"/>
      <c r="BHD162" s="1"/>
      <c r="BHE162" s="1"/>
      <c r="BHF162" s="1"/>
      <c r="BHG162" s="1"/>
      <c r="BHH162" s="1"/>
      <c r="BHI162" s="1"/>
      <c r="BHJ162" s="1"/>
      <c r="BHK162" s="1"/>
      <c r="BHL162" s="1"/>
      <c r="BHM162" s="1"/>
      <c r="BHN162" s="1"/>
      <c r="BHO162" s="1"/>
      <c r="BHP162" s="1"/>
      <c r="BHQ162" s="1"/>
      <c r="BHR162" s="1"/>
      <c r="BHS162" s="1"/>
      <c r="BHT162" s="1"/>
      <c r="BHU162" s="1"/>
      <c r="BHV162" s="1"/>
      <c r="BHW162" s="1"/>
      <c r="BHX162" s="1"/>
      <c r="BHY162" s="1"/>
      <c r="BHZ162" s="1"/>
      <c r="BIA162" s="1"/>
      <c r="BIB162" s="1"/>
      <c r="BIC162" s="1"/>
      <c r="BID162" s="1"/>
      <c r="BIE162" s="1"/>
      <c r="BIF162" s="1"/>
      <c r="BIG162" s="1"/>
      <c r="BIH162" s="1"/>
      <c r="BII162" s="1"/>
      <c r="BIJ162" s="1"/>
      <c r="BIK162" s="1"/>
      <c r="BIL162" s="1"/>
      <c r="BIM162" s="1"/>
      <c r="BIN162" s="1"/>
      <c r="BIO162" s="1"/>
      <c r="BIP162" s="1"/>
      <c r="BIQ162" s="1"/>
      <c r="BIR162" s="1"/>
      <c r="BIS162" s="1"/>
      <c r="BIT162" s="1"/>
      <c r="BIU162" s="1"/>
      <c r="BIV162" s="1"/>
      <c r="BIW162" s="1"/>
      <c r="BIX162" s="1"/>
      <c r="BIY162" s="1"/>
      <c r="BIZ162" s="1"/>
      <c r="BJA162" s="1"/>
      <c r="BJB162" s="1"/>
      <c r="BJC162" s="1"/>
      <c r="BJD162" s="1"/>
      <c r="BJE162" s="1"/>
      <c r="BJF162" s="1"/>
      <c r="BJG162" s="1"/>
      <c r="BJH162" s="1"/>
      <c r="BJI162" s="1"/>
      <c r="BJJ162" s="1"/>
      <c r="BJK162" s="1"/>
      <c r="BJL162" s="1"/>
      <c r="BJM162" s="1"/>
      <c r="BJN162" s="1"/>
      <c r="BJO162" s="1"/>
      <c r="BJP162" s="1"/>
      <c r="BJQ162" s="1"/>
      <c r="BJR162" s="1"/>
      <c r="BJS162" s="1"/>
      <c r="BJT162" s="1"/>
      <c r="BJU162" s="1"/>
      <c r="BJV162" s="1"/>
      <c r="BJW162" s="1"/>
      <c r="BJX162" s="1"/>
      <c r="BJY162" s="1"/>
      <c r="BJZ162" s="1"/>
      <c r="BKA162" s="1"/>
      <c r="BKB162" s="1"/>
      <c r="BKC162" s="1"/>
      <c r="BKD162" s="1"/>
      <c r="BKE162" s="1"/>
      <c r="BKF162" s="1"/>
      <c r="BKG162" s="1"/>
      <c r="BKH162" s="1"/>
      <c r="BKI162" s="1"/>
      <c r="BKJ162" s="1"/>
      <c r="BKK162" s="1"/>
      <c r="BKL162" s="1"/>
      <c r="BKM162" s="1"/>
      <c r="BKN162" s="1"/>
      <c r="BKO162" s="1"/>
      <c r="BKP162" s="1"/>
      <c r="BKQ162" s="1"/>
      <c r="BKR162" s="1"/>
      <c r="BKS162" s="1"/>
      <c r="BKT162" s="1"/>
      <c r="BKU162" s="1"/>
      <c r="BKV162" s="1"/>
      <c r="BKW162" s="1"/>
      <c r="BKX162" s="1"/>
      <c r="BKY162" s="1"/>
      <c r="BKZ162" s="1"/>
      <c r="BLA162" s="1"/>
      <c r="BLB162" s="1"/>
      <c r="BLC162" s="1"/>
      <c r="BLD162" s="1"/>
      <c r="BLE162" s="1"/>
      <c r="BLF162" s="1"/>
      <c r="BLG162" s="1"/>
      <c r="BLH162" s="1"/>
      <c r="BLI162" s="1"/>
      <c r="BLJ162" s="1"/>
      <c r="BLK162" s="1"/>
      <c r="BLL162" s="1"/>
      <c r="BLM162" s="1"/>
      <c r="BLN162" s="1"/>
      <c r="BLO162" s="1"/>
      <c r="BLP162" s="1"/>
      <c r="BLQ162" s="1"/>
      <c r="BLR162" s="1"/>
      <c r="BLS162" s="1"/>
      <c r="BLT162" s="1"/>
      <c r="BLU162" s="1"/>
      <c r="BLV162" s="1"/>
      <c r="BLW162" s="1"/>
      <c r="BLX162" s="1"/>
      <c r="BLY162" s="1"/>
      <c r="BLZ162" s="1"/>
      <c r="BMA162" s="1"/>
      <c r="BMB162" s="1"/>
      <c r="BMC162" s="1"/>
      <c r="BMD162" s="1"/>
      <c r="BME162" s="1"/>
      <c r="BMF162" s="1"/>
      <c r="BMG162" s="1"/>
      <c r="BMH162" s="1"/>
      <c r="BMI162" s="1"/>
      <c r="BMJ162" s="1"/>
      <c r="BMK162" s="1"/>
      <c r="BML162" s="1"/>
      <c r="BMM162" s="1"/>
      <c r="BMN162" s="1"/>
      <c r="BMO162" s="1"/>
      <c r="BMP162" s="1"/>
      <c r="BMQ162" s="1"/>
      <c r="BMR162" s="1"/>
      <c r="BMS162" s="1"/>
      <c r="BMT162" s="1"/>
      <c r="BMU162" s="1"/>
      <c r="BMV162" s="1"/>
      <c r="BMW162" s="1"/>
      <c r="BMX162" s="1"/>
      <c r="BMY162" s="1"/>
      <c r="BMZ162" s="1"/>
      <c r="BNA162" s="1"/>
      <c r="BNB162" s="1"/>
      <c r="BNC162" s="1"/>
      <c r="BND162" s="1"/>
      <c r="BNE162" s="1"/>
      <c r="BNF162" s="1"/>
      <c r="BNG162" s="1"/>
      <c r="BNH162" s="1"/>
      <c r="BNI162" s="1"/>
      <c r="BNJ162" s="1"/>
      <c r="BNK162" s="1"/>
      <c r="BNL162" s="1"/>
      <c r="BNM162" s="1"/>
      <c r="BNN162" s="1"/>
      <c r="BNO162" s="1"/>
      <c r="BNP162" s="1"/>
      <c r="BNQ162" s="1"/>
      <c r="BNR162" s="1"/>
      <c r="BNS162" s="1"/>
      <c r="BNT162" s="1"/>
      <c r="BNU162" s="1"/>
      <c r="BNV162" s="1"/>
      <c r="BNW162" s="1"/>
      <c r="BNX162" s="1"/>
      <c r="BNY162" s="1"/>
      <c r="BNZ162" s="1"/>
      <c r="BOA162" s="1"/>
      <c r="BOB162" s="1"/>
      <c r="BOC162" s="1"/>
      <c r="BOD162" s="1"/>
      <c r="BOE162" s="1"/>
      <c r="BOF162" s="1"/>
      <c r="BOG162" s="1"/>
      <c r="BOH162" s="1"/>
      <c r="BOI162" s="1"/>
      <c r="BOJ162" s="1"/>
      <c r="BOK162" s="1"/>
      <c r="BOL162" s="1"/>
      <c r="BOM162" s="1"/>
      <c r="BON162" s="1"/>
      <c r="BOO162" s="1"/>
      <c r="BOP162" s="1"/>
      <c r="BOQ162" s="1"/>
      <c r="BOR162" s="1"/>
      <c r="BOS162" s="1"/>
      <c r="BOT162" s="1"/>
      <c r="BOU162" s="1"/>
      <c r="BOV162" s="1"/>
      <c r="BOW162" s="1"/>
      <c r="BOX162" s="1"/>
      <c r="BOY162" s="1"/>
      <c r="BOZ162" s="1"/>
      <c r="BPA162" s="1"/>
      <c r="BPB162" s="1"/>
      <c r="BPC162" s="1"/>
      <c r="BPD162" s="1"/>
      <c r="BPE162" s="1"/>
      <c r="BPF162" s="1"/>
      <c r="BPG162" s="1"/>
      <c r="BPH162" s="1"/>
      <c r="BPI162" s="1"/>
      <c r="BPJ162" s="1"/>
      <c r="BPK162" s="1"/>
      <c r="BPL162" s="1"/>
      <c r="BPM162" s="1"/>
      <c r="BPN162" s="1"/>
      <c r="BPO162" s="1"/>
      <c r="BPP162" s="1"/>
      <c r="BPQ162" s="1"/>
      <c r="BPR162" s="1"/>
      <c r="BPS162" s="1"/>
      <c r="BPT162" s="1"/>
      <c r="BPU162" s="1"/>
      <c r="BPV162" s="1"/>
      <c r="BPW162" s="1"/>
      <c r="BPX162" s="1"/>
      <c r="BPY162" s="1"/>
      <c r="BPZ162" s="1"/>
      <c r="BQA162" s="1"/>
      <c r="BQB162" s="1"/>
      <c r="BQC162" s="1"/>
      <c r="BQD162" s="1"/>
      <c r="BQE162" s="1"/>
      <c r="BQF162" s="1"/>
      <c r="BQG162" s="1"/>
      <c r="BQH162" s="1"/>
      <c r="BQI162" s="1"/>
      <c r="BQJ162" s="1"/>
      <c r="BQK162" s="1"/>
      <c r="BQL162" s="1"/>
      <c r="BQM162" s="1"/>
      <c r="BQN162" s="1"/>
      <c r="BQO162" s="1"/>
      <c r="BQP162" s="1"/>
      <c r="BQQ162" s="1"/>
      <c r="BQR162" s="1"/>
      <c r="BQS162" s="1"/>
      <c r="BQT162" s="1"/>
      <c r="BQU162" s="1"/>
      <c r="BQV162" s="1"/>
      <c r="BQW162" s="1"/>
      <c r="BQX162" s="1"/>
      <c r="BQY162" s="1"/>
      <c r="BQZ162" s="1"/>
      <c r="BRA162" s="1"/>
      <c r="BRB162" s="1"/>
      <c r="BRC162" s="1"/>
      <c r="BRD162" s="1"/>
      <c r="BRE162" s="1"/>
      <c r="BRF162" s="1"/>
      <c r="BRG162" s="1"/>
      <c r="BRH162" s="1"/>
      <c r="BRI162" s="1"/>
      <c r="BRJ162" s="1"/>
      <c r="BRK162" s="1"/>
      <c r="BRL162" s="1"/>
      <c r="BRM162" s="1"/>
      <c r="BRN162" s="1"/>
      <c r="BRO162" s="1"/>
      <c r="BRP162" s="1"/>
      <c r="BRQ162" s="1"/>
      <c r="BRR162" s="1"/>
      <c r="BRS162" s="1"/>
      <c r="BRT162" s="1"/>
      <c r="BRU162" s="1"/>
      <c r="BRV162" s="1"/>
      <c r="BRW162" s="1"/>
      <c r="BRX162" s="1"/>
      <c r="BRY162" s="1"/>
      <c r="BRZ162" s="1"/>
      <c r="BSA162" s="1"/>
      <c r="BSB162" s="1"/>
      <c r="BSC162" s="1"/>
      <c r="BSD162" s="1"/>
      <c r="BSE162" s="1"/>
      <c r="BSF162" s="1"/>
      <c r="BSG162" s="1"/>
      <c r="BSH162" s="1"/>
      <c r="BSI162" s="1"/>
      <c r="BSJ162" s="1"/>
      <c r="BSK162" s="1"/>
      <c r="BSL162" s="1"/>
      <c r="BSM162" s="1"/>
      <c r="BSN162" s="1"/>
      <c r="BSO162" s="1"/>
      <c r="BSP162" s="1"/>
      <c r="BSQ162" s="1"/>
      <c r="BSR162" s="1"/>
      <c r="BSS162" s="1"/>
      <c r="BST162" s="1"/>
      <c r="BSU162" s="1"/>
      <c r="BSV162" s="1"/>
      <c r="BSW162" s="1"/>
      <c r="BSX162" s="1"/>
      <c r="BSY162" s="1"/>
      <c r="BSZ162" s="1"/>
      <c r="BTA162" s="1"/>
      <c r="BTB162" s="1"/>
      <c r="BTC162" s="1"/>
      <c r="BTD162" s="1"/>
      <c r="BTE162" s="1"/>
      <c r="BTF162" s="1"/>
      <c r="BTG162" s="1"/>
      <c r="BTH162" s="1"/>
      <c r="BTI162" s="1"/>
      <c r="BTJ162" s="1"/>
      <c r="BTK162" s="1"/>
      <c r="BTL162" s="1"/>
      <c r="BTM162" s="1"/>
      <c r="BTN162" s="1"/>
      <c r="BTO162" s="1"/>
      <c r="BTP162" s="1"/>
      <c r="BTQ162" s="1"/>
      <c r="BTR162" s="1"/>
      <c r="BTS162" s="1"/>
      <c r="BTT162" s="1"/>
      <c r="BTU162" s="1"/>
      <c r="BTV162" s="1"/>
      <c r="BTW162" s="1"/>
      <c r="BTX162" s="1"/>
      <c r="BTY162" s="1"/>
      <c r="BTZ162" s="1"/>
      <c r="BUA162" s="1"/>
      <c r="BUB162" s="1"/>
      <c r="BUC162" s="1"/>
      <c r="BUD162" s="1"/>
      <c r="BUE162" s="1"/>
      <c r="BUF162" s="1"/>
      <c r="BUG162" s="1"/>
      <c r="BUH162" s="1"/>
      <c r="BUI162" s="1"/>
      <c r="BUJ162" s="1"/>
      <c r="BUK162" s="1"/>
      <c r="BUL162" s="1"/>
      <c r="BUM162" s="1"/>
      <c r="BUN162" s="1"/>
      <c r="BUO162" s="1"/>
      <c r="BUP162" s="1"/>
      <c r="BUQ162" s="1"/>
      <c r="BUR162" s="1"/>
      <c r="BUS162" s="1"/>
      <c r="BUT162" s="1"/>
      <c r="BUU162" s="1"/>
      <c r="BUV162" s="1"/>
      <c r="BUW162" s="1"/>
      <c r="BUX162" s="1"/>
      <c r="BUY162" s="1"/>
      <c r="BUZ162" s="1"/>
      <c r="BVA162" s="1"/>
      <c r="BVB162" s="1"/>
      <c r="BVC162" s="1"/>
      <c r="BVD162" s="1"/>
      <c r="BVE162" s="1"/>
      <c r="BVF162" s="1"/>
      <c r="BVG162" s="1"/>
      <c r="BVH162" s="1"/>
      <c r="BVI162" s="1"/>
      <c r="BVJ162" s="1"/>
      <c r="BVK162" s="1"/>
      <c r="BVL162" s="1"/>
      <c r="BVM162" s="1"/>
      <c r="BVN162" s="1"/>
      <c r="BVO162" s="1"/>
      <c r="BVP162" s="1"/>
      <c r="BVQ162" s="1"/>
      <c r="BVR162" s="1"/>
      <c r="BVS162" s="1"/>
      <c r="BVT162" s="1"/>
      <c r="BVU162" s="1"/>
      <c r="BVV162" s="1"/>
      <c r="BVW162" s="1"/>
      <c r="BVX162" s="1"/>
      <c r="BVY162" s="1"/>
      <c r="BVZ162" s="1"/>
      <c r="BWA162" s="1"/>
      <c r="BWB162" s="1"/>
      <c r="BWC162" s="1"/>
      <c r="BWD162" s="1"/>
      <c r="BWE162" s="1"/>
      <c r="BWF162" s="1"/>
      <c r="BWG162" s="1"/>
      <c r="BWH162" s="1"/>
      <c r="BWI162" s="1"/>
      <c r="BWJ162" s="1"/>
      <c r="BWK162" s="1"/>
      <c r="BWL162" s="1"/>
      <c r="BWM162" s="1"/>
      <c r="BWN162" s="1"/>
      <c r="BWO162" s="1"/>
      <c r="BWP162" s="1"/>
      <c r="BWQ162" s="1"/>
      <c r="BWR162" s="1"/>
      <c r="BWS162" s="1"/>
      <c r="BWT162" s="1"/>
      <c r="BWU162" s="1"/>
      <c r="BWV162" s="1"/>
      <c r="BWW162" s="1"/>
      <c r="BWX162" s="1"/>
      <c r="BWY162" s="1"/>
      <c r="BWZ162" s="1"/>
      <c r="BXA162" s="1"/>
      <c r="BXB162" s="1"/>
      <c r="BXC162" s="1"/>
      <c r="BXD162" s="1"/>
      <c r="BXE162" s="1"/>
      <c r="BXF162" s="1"/>
      <c r="BXG162" s="1"/>
      <c r="BXH162" s="1"/>
      <c r="BXI162" s="1"/>
      <c r="BXJ162" s="1"/>
      <c r="BXK162" s="1"/>
      <c r="BXL162" s="1"/>
      <c r="BXM162" s="1"/>
      <c r="BXN162" s="1"/>
      <c r="BXO162" s="1"/>
      <c r="BXP162" s="1"/>
      <c r="BXQ162" s="1"/>
      <c r="BXR162" s="1"/>
      <c r="BXS162" s="1"/>
      <c r="BXT162" s="1"/>
      <c r="BXU162" s="1"/>
      <c r="BXV162" s="1"/>
      <c r="BXW162" s="1"/>
      <c r="BXX162" s="1"/>
      <c r="BXY162" s="1"/>
      <c r="BXZ162" s="1"/>
      <c r="BYA162" s="1"/>
      <c r="BYB162" s="1"/>
      <c r="BYC162" s="1"/>
      <c r="BYD162" s="1"/>
      <c r="BYE162" s="1"/>
      <c r="BYF162" s="1"/>
      <c r="BYG162" s="1"/>
      <c r="BYH162" s="1"/>
      <c r="BYI162" s="1"/>
      <c r="BYJ162" s="1"/>
      <c r="BYK162" s="1"/>
      <c r="BYL162" s="1"/>
      <c r="BYM162" s="1"/>
      <c r="BYN162" s="1"/>
      <c r="BYO162" s="1"/>
      <c r="BYP162" s="1"/>
      <c r="BYQ162" s="1"/>
      <c r="BYR162" s="1"/>
      <c r="BYS162" s="1"/>
      <c r="BYT162" s="1"/>
      <c r="BYU162" s="1"/>
      <c r="BYV162" s="1"/>
      <c r="BYW162" s="1"/>
      <c r="BYX162" s="1"/>
      <c r="BYY162" s="1"/>
      <c r="BYZ162" s="1"/>
      <c r="BZA162" s="1"/>
      <c r="BZB162" s="1"/>
      <c r="BZC162" s="1"/>
      <c r="BZD162" s="1"/>
      <c r="BZE162" s="1"/>
      <c r="BZF162" s="1"/>
      <c r="BZG162" s="1"/>
      <c r="BZH162" s="1"/>
      <c r="BZI162" s="1"/>
      <c r="BZJ162" s="1"/>
      <c r="BZK162" s="1"/>
      <c r="BZL162" s="1"/>
      <c r="BZM162" s="1"/>
      <c r="BZN162" s="1"/>
      <c r="BZO162" s="1"/>
      <c r="BZP162" s="1"/>
      <c r="BZQ162" s="1"/>
      <c r="BZR162" s="1"/>
      <c r="BZS162" s="1"/>
      <c r="BZT162" s="1"/>
      <c r="BZU162" s="1"/>
      <c r="BZV162" s="1"/>
      <c r="BZW162" s="1"/>
      <c r="BZX162" s="1"/>
      <c r="BZY162" s="1"/>
      <c r="BZZ162" s="1"/>
      <c r="CAA162" s="1"/>
      <c r="CAB162" s="1"/>
      <c r="CAC162" s="1"/>
      <c r="CAD162" s="1"/>
      <c r="CAE162" s="1"/>
      <c r="CAF162" s="1"/>
      <c r="CAG162" s="1"/>
      <c r="CAH162" s="1"/>
      <c r="CAI162" s="1"/>
      <c r="CAJ162" s="1"/>
      <c r="CAK162" s="1"/>
      <c r="CAL162" s="1"/>
      <c r="CAM162" s="1"/>
      <c r="CAN162" s="1"/>
      <c r="CAO162" s="1"/>
      <c r="CAP162" s="1"/>
      <c r="CAQ162" s="1"/>
      <c r="CAR162" s="1"/>
      <c r="CAS162" s="1"/>
      <c r="CAT162" s="1"/>
      <c r="CAU162" s="1"/>
      <c r="CAV162" s="1"/>
      <c r="CAW162" s="1"/>
      <c r="CAX162" s="1"/>
      <c r="CAY162" s="1"/>
      <c r="CAZ162" s="1"/>
      <c r="CBA162" s="1"/>
      <c r="CBB162" s="1"/>
      <c r="CBC162" s="1"/>
      <c r="CBD162" s="1"/>
      <c r="CBE162" s="1"/>
      <c r="CBF162" s="1"/>
      <c r="CBG162" s="1"/>
      <c r="CBH162" s="1"/>
      <c r="CBI162" s="1"/>
      <c r="CBJ162" s="1"/>
      <c r="CBK162" s="1"/>
      <c r="CBL162" s="1"/>
      <c r="CBM162" s="1"/>
      <c r="CBN162" s="1"/>
      <c r="CBO162" s="1"/>
      <c r="CBP162" s="1"/>
      <c r="CBQ162" s="1"/>
      <c r="CBR162" s="1"/>
      <c r="CBS162" s="1"/>
      <c r="CBT162" s="1"/>
      <c r="CBU162" s="1"/>
      <c r="CBV162" s="1"/>
      <c r="CBW162" s="1"/>
      <c r="CBX162" s="1"/>
      <c r="CBY162" s="1"/>
      <c r="CBZ162" s="1"/>
      <c r="CCA162" s="1"/>
      <c r="CCB162" s="1"/>
      <c r="CCC162" s="1"/>
      <c r="CCD162" s="1"/>
      <c r="CCE162" s="1"/>
      <c r="CCF162" s="1"/>
      <c r="CCG162" s="1"/>
      <c r="CCH162" s="1"/>
      <c r="CCI162" s="1"/>
      <c r="CCJ162" s="1"/>
      <c r="CCK162" s="1"/>
      <c r="CCL162" s="1"/>
      <c r="CCM162" s="1"/>
      <c r="CCN162" s="1"/>
      <c r="CCO162" s="1"/>
      <c r="CCP162" s="1"/>
      <c r="CCQ162" s="1"/>
      <c r="CCR162" s="1"/>
      <c r="CCS162" s="1"/>
      <c r="CCT162" s="1"/>
      <c r="CCU162" s="1"/>
      <c r="CCV162" s="1"/>
      <c r="CCW162" s="1"/>
      <c r="CCX162" s="1"/>
      <c r="CCY162" s="1"/>
      <c r="CCZ162" s="1"/>
      <c r="CDA162" s="1"/>
      <c r="CDB162" s="1"/>
      <c r="CDC162" s="1"/>
      <c r="CDD162" s="1"/>
      <c r="CDE162" s="1"/>
      <c r="CDF162" s="1"/>
      <c r="CDG162" s="1"/>
      <c r="CDH162" s="1"/>
      <c r="CDI162" s="1"/>
      <c r="CDJ162" s="1"/>
      <c r="CDK162" s="1"/>
      <c r="CDL162" s="1"/>
      <c r="CDM162" s="1"/>
      <c r="CDN162" s="1"/>
      <c r="CDO162" s="1"/>
      <c r="CDP162" s="1"/>
      <c r="CDQ162" s="1"/>
      <c r="CDR162" s="1"/>
      <c r="CDS162" s="1"/>
      <c r="CDT162" s="1"/>
      <c r="CDU162" s="1"/>
      <c r="CDV162" s="1"/>
      <c r="CDW162" s="1"/>
      <c r="CDX162" s="1"/>
      <c r="CDY162" s="1"/>
      <c r="CDZ162" s="1"/>
      <c r="CEA162" s="1"/>
      <c r="CEB162" s="1"/>
      <c r="CEC162" s="1"/>
      <c r="CED162" s="1"/>
      <c r="CEE162" s="1"/>
      <c r="CEF162" s="1"/>
      <c r="CEG162" s="1"/>
      <c r="CEH162" s="1"/>
      <c r="CEI162" s="1"/>
      <c r="CEJ162" s="1"/>
      <c r="CEK162" s="1"/>
      <c r="CEL162" s="1"/>
      <c r="CEM162" s="1"/>
      <c r="CEN162" s="1"/>
      <c r="CEO162" s="1"/>
      <c r="CEP162" s="1"/>
      <c r="CEQ162" s="1"/>
      <c r="CER162" s="1"/>
      <c r="CES162" s="1"/>
      <c r="CET162" s="1"/>
      <c r="CEU162" s="1"/>
      <c r="CEV162" s="1"/>
      <c r="CEW162" s="1"/>
      <c r="CEX162" s="1"/>
      <c r="CEY162" s="1"/>
      <c r="CEZ162" s="1"/>
      <c r="CFA162" s="1"/>
      <c r="CFB162" s="1"/>
      <c r="CFC162" s="1"/>
      <c r="CFD162" s="1"/>
      <c r="CFE162" s="1"/>
      <c r="CFF162" s="1"/>
      <c r="CFG162" s="1"/>
      <c r="CFH162" s="1"/>
      <c r="CFI162" s="1"/>
      <c r="CFJ162" s="1"/>
      <c r="CFK162" s="1"/>
      <c r="CFL162" s="1"/>
      <c r="CFM162" s="1"/>
      <c r="CFN162" s="1"/>
      <c r="CFO162" s="1"/>
      <c r="CFP162" s="1"/>
      <c r="CFQ162" s="1"/>
      <c r="CFR162" s="1"/>
      <c r="CFS162" s="1"/>
      <c r="CFT162" s="1"/>
      <c r="CFU162" s="1"/>
      <c r="CFV162" s="1"/>
      <c r="CFW162" s="1"/>
      <c r="CFX162" s="1"/>
      <c r="CFY162" s="1"/>
      <c r="CFZ162" s="1"/>
      <c r="CGA162" s="1"/>
      <c r="CGB162" s="1"/>
      <c r="CGC162" s="1"/>
      <c r="CGD162" s="1"/>
      <c r="CGE162" s="1"/>
      <c r="CGF162" s="1"/>
      <c r="CGG162" s="1"/>
      <c r="CGH162" s="1"/>
      <c r="CGI162" s="1"/>
      <c r="CGJ162" s="1"/>
      <c r="CGK162" s="1"/>
      <c r="CGL162" s="1"/>
      <c r="CGM162" s="1"/>
      <c r="CGN162" s="1"/>
      <c r="CGO162" s="1"/>
      <c r="CGP162" s="1"/>
      <c r="CGQ162" s="1"/>
      <c r="CGR162" s="1"/>
      <c r="CGS162" s="1"/>
      <c r="CGT162" s="1"/>
      <c r="CGU162" s="1"/>
      <c r="CGV162" s="1"/>
      <c r="CGW162" s="1"/>
      <c r="CGX162" s="1"/>
      <c r="CGY162" s="1"/>
      <c r="CGZ162" s="1"/>
      <c r="CHA162" s="1"/>
      <c r="CHB162" s="1"/>
      <c r="CHC162" s="1"/>
      <c r="CHD162" s="1"/>
      <c r="CHE162" s="1"/>
      <c r="CHF162" s="1"/>
      <c r="CHG162" s="1"/>
      <c r="CHH162" s="1"/>
      <c r="CHI162" s="1"/>
      <c r="CHJ162" s="1"/>
      <c r="CHK162" s="1"/>
      <c r="CHL162" s="1"/>
      <c r="CHM162" s="1"/>
      <c r="CHN162" s="1"/>
      <c r="CHO162" s="1"/>
      <c r="CHP162" s="1"/>
      <c r="CHQ162" s="1"/>
      <c r="CHR162" s="1"/>
      <c r="CHS162" s="1"/>
      <c r="CHT162" s="1"/>
      <c r="CHU162" s="1"/>
      <c r="CHV162" s="1"/>
      <c r="CHW162" s="1"/>
      <c r="CHX162" s="1"/>
      <c r="CHY162" s="1"/>
      <c r="CHZ162" s="1"/>
      <c r="CIA162" s="1"/>
      <c r="CIB162" s="1"/>
      <c r="CIC162" s="1"/>
      <c r="CID162" s="1"/>
      <c r="CIE162" s="1"/>
      <c r="CIF162" s="1"/>
      <c r="CIG162" s="1"/>
      <c r="CIH162" s="1"/>
      <c r="CII162" s="1"/>
      <c r="CIJ162" s="1"/>
      <c r="CIK162" s="1"/>
      <c r="CIL162" s="1"/>
      <c r="CIM162" s="1"/>
      <c r="CIN162" s="1"/>
      <c r="CIO162" s="1"/>
      <c r="CIP162" s="1"/>
      <c r="CIQ162" s="1"/>
      <c r="CIR162" s="1"/>
      <c r="CIS162" s="1"/>
      <c r="CIT162" s="1"/>
      <c r="CIU162" s="1"/>
      <c r="CIV162" s="1"/>
      <c r="CIW162" s="1"/>
      <c r="CIX162" s="1"/>
      <c r="CIY162" s="1"/>
      <c r="CIZ162" s="1"/>
      <c r="CJA162" s="1"/>
      <c r="CJB162" s="1"/>
      <c r="CJC162" s="1"/>
      <c r="CJD162" s="1"/>
      <c r="CJE162" s="1"/>
      <c r="CJF162" s="1"/>
      <c r="CJG162" s="1"/>
      <c r="CJH162" s="1"/>
      <c r="CJI162" s="1"/>
      <c r="CJJ162" s="1"/>
      <c r="CJK162" s="1"/>
      <c r="CJL162" s="1"/>
      <c r="CJM162" s="1"/>
      <c r="CJN162" s="1"/>
      <c r="CJO162" s="1"/>
      <c r="CJP162" s="1"/>
      <c r="CJQ162" s="1"/>
      <c r="CJR162" s="1"/>
      <c r="CJS162" s="1"/>
      <c r="CJT162" s="1"/>
      <c r="CJU162" s="1"/>
      <c r="CJV162" s="1"/>
      <c r="CJW162" s="1"/>
      <c r="CJX162" s="1"/>
      <c r="CJY162" s="1"/>
      <c r="CJZ162" s="1"/>
      <c r="CKA162" s="1"/>
      <c r="CKB162" s="1"/>
      <c r="CKC162" s="1"/>
      <c r="CKD162" s="1"/>
      <c r="CKE162" s="1"/>
      <c r="CKF162" s="1"/>
      <c r="CKG162" s="1"/>
      <c r="CKH162" s="1"/>
      <c r="CKI162" s="1"/>
      <c r="CKJ162" s="1"/>
      <c r="CKK162" s="1"/>
      <c r="CKL162" s="1"/>
      <c r="CKM162" s="1"/>
      <c r="CKN162" s="1"/>
      <c r="CKO162" s="1"/>
      <c r="CKP162" s="1"/>
      <c r="CKQ162" s="1"/>
      <c r="CKR162" s="1"/>
      <c r="CKS162" s="1"/>
      <c r="CKT162" s="1"/>
      <c r="CKU162" s="1"/>
      <c r="CKV162" s="1"/>
      <c r="CKW162" s="1"/>
      <c r="CKX162" s="1"/>
      <c r="CKY162" s="1"/>
      <c r="CKZ162" s="1"/>
      <c r="CLA162" s="1"/>
      <c r="CLB162" s="1"/>
      <c r="CLC162" s="1"/>
      <c r="CLD162" s="1"/>
      <c r="CLE162" s="1"/>
      <c r="CLF162" s="1"/>
      <c r="CLG162" s="1"/>
      <c r="CLH162" s="1"/>
      <c r="CLI162" s="1"/>
      <c r="CLJ162" s="1"/>
      <c r="CLK162" s="1"/>
      <c r="CLL162" s="1"/>
      <c r="CLM162" s="1"/>
      <c r="CLN162" s="1"/>
      <c r="CLO162" s="1"/>
      <c r="CLP162" s="1"/>
      <c r="CLQ162" s="1"/>
      <c r="CLR162" s="1"/>
      <c r="CLS162" s="1"/>
      <c r="CLT162" s="1"/>
      <c r="CLU162" s="1"/>
      <c r="CLV162" s="1"/>
      <c r="CLW162" s="1"/>
      <c r="CLX162" s="1"/>
      <c r="CLY162" s="1"/>
      <c r="CLZ162" s="1"/>
      <c r="CMA162" s="1"/>
      <c r="CMB162" s="1"/>
      <c r="CMC162" s="1"/>
      <c r="CMD162" s="1"/>
      <c r="CME162" s="1"/>
      <c r="CMF162" s="1"/>
      <c r="CMG162" s="1"/>
      <c r="CMH162" s="1"/>
      <c r="CMI162" s="1"/>
      <c r="CMJ162" s="1"/>
      <c r="CMK162" s="1"/>
      <c r="CML162" s="1"/>
      <c r="CMM162" s="1"/>
      <c r="CMN162" s="1"/>
      <c r="CMO162" s="1"/>
      <c r="CMP162" s="1"/>
      <c r="CMQ162" s="1"/>
      <c r="CMR162" s="1"/>
      <c r="CMS162" s="1"/>
      <c r="CMT162" s="1"/>
      <c r="CMU162" s="1"/>
      <c r="CMV162" s="1"/>
      <c r="CMW162" s="1"/>
      <c r="CMX162" s="1"/>
      <c r="CMY162" s="1"/>
      <c r="CMZ162" s="1"/>
      <c r="CNA162" s="1"/>
      <c r="CNB162" s="1"/>
      <c r="CNC162" s="1"/>
      <c r="CND162" s="1"/>
      <c r="CNE162" s="1"/>
      <c r="CNF162" s="1"/>
      <c r="CNG162" s="1"/>
      <c r="CNH162" s="1"/>
      <c r="CNI162" s="1"/>
      <c r="CNJ162" s="1"/>
      <c r="CNK162" s="1"/>
      <c r="CNL162" s="1"/>
      <c r="CNM162" s="1"/>
      <c r="CNN162" s="1"/>
      <c r="CNO162" s="1"/>
      <c r="CNP162" s="1"/>
      <c r="CNQ162" s="1"/>
      <c r="CNR162" s="1"/>
      <c r="CNS162" s="1"/>
      <c r="CNT162" s="1"/>
      <c r="CNU162" s="1"/>
      <c r="CNV162" s="1"/>
      <c r="CNW162" s="1"/>
      <c r="CNX162" s="1"/>
      <c r="CNY162" s="1"/>
      <c r="CNZ162" s="1"/>
      <c r="COA162" s="1"/>
      <c r="COB162" s="1"/>
      <c r="COC162" s="1"/>
      <c r="COD162" s="1"/>
      <c r="COE162" s="1"/>
      <c r="COF162" s="1"/>
      <c r="COG162" s="1"/>
      <c r="COH162" s="1"/>
      <c r="COI162" s="1"/>
      <c r="COJ162" s="1"/>
      <c r="COK162" s="1"/>
      <c r="COL162" s="1"/>
      <c r="COM162" s="1"/>
      <c r="CON162" s="1"/>
      <c r="COO162" s="1"/>
      <c r="COP162" s="1"/>
      <c r="COQ162" s="1"/>
      <c r="COR162" s="1"/>
      <c r="COS162" s="1"/>
      <c r="COT162" s="1"/>
      <c r="COU162" s="1"/>
      <c r="COV162" s="1"/>
      <c r="COW162" s="1"/>
      <c r="COX162" s="1"/>
      <c r="COY162" s="1"/>
      <c r="COZ162" s="1"/>
      <c r="CPA162" s="1"/>
      <c r="CPB162" s="1"/>
      <c r="CPC162" s="1"/>
      <c r="CPD162" s="1"/>
      <c r="CPE162" s="1"/>
      <c r="CPF162" s="1"/>
      <c r="CPG162" s="1"/>
      <c r="CPH162" s="1"/>
      <c r="CPI162" s="1"/>
      <c r="CPJ162" s="1"/>
      <c r="CPK162" s="1"/>
      <c r="CPL162" s="1"/>
      <c r="CPM162" s="1"/>
      <c r="CPN162" s="1"/>
      <c r="CPO162" s="1"/>
      <c r="CPP162" s="1"/>
      <c r="CPQ162" s="1"/>
      <c r="CPR162" s="1"/>
      <c r="CPS162" s="1"/>
      <c r="CPT162" s="1"/>
      <c r="CPU162" s="1"/>
      <c r="CPV162" s="1"/>
      <c r="CPW162" s="1"/>
      <c r="CPX162" s="1"/>
      <c r="CPY162" s="1"/>
      <c r="CPZ162" s="1"/>
      <c r="CQA162" s="1"/>
      <c r="CQB162" s="1"/>
      <c r="CQC162" s="1"/>
      <c r="CQD162" s="1"/>
      <c r="CQE162" s="1"/>
      <c r="CQF162" s="1"/>
      <c r="CQG162" s="1"/>
      <c r="CQH162" s="1"/>
      <c r="CQI162" s="1"/>
      <c r="CQJ162" s="1"/>
      <c r="CQK162" s="1"/>
      <c r="CQL162" s="1"/>
      <c r="CQM162" s="1"/>
      <c r="CQN162" s="1"/>
      <c r="CQO162" s="1"/>
      <c r="CQP162" s="1"/>
      <c r="CQQ162" s="1"/>
      <c r="CQR162" s="1"/>
      <c r="CQS162" s="1"/>
      <c r="CQT162" s="1"/>
      <c r="CQU162" s="1"/>
      <c r="CQV162" s="1"/>
      <c r="CQW162" s="1"/>
      <c r="CQX162" s="1"/>
      <c r="CQY162" s="1"/>
      <c r="CQZ162" s="1"/>
      <c r="CRA162" s="1"/>
      <c r="CRB162" s="1"/>
      <c r="CRC162" s="1"/>
      <c r="CRD162" s="1"/>
      <c r="CRE162" s="1"/>
      <c r="CRF162" s="1"/>
      <c r="CRG162" s="1"/>
      <c r="CRH162" s="1"/>
      <c r="CRI162" s="1"/>
      <c r="CRJ162" s="1"/>
      <c r="CRK162" s="1"/>
      <c r="CRL162" s="1"/>
      <c r="CRM162" s="1"/>
      <c r="CRN162" s="1"/>
      <c r="CRO162" s="1"/>
      <c r="CRP162" s="1"/>
      <c r="CRQ162" s="1"/>
      <c r="CRR162" s="1"/>
      <c r="CRS162" s="1"/>
      <c r="CRT162" s="1"/>
      <c r="CRU162" s="1"/>
      <c r="CRV162" s="1"/>
      <c r="CRW162" s="1"/>
      <c r="CRX162" s="1"/>
      <c r="CRY162" s="1"/>
      <c r="CRZ162" s="1"/>
      <c r="CSA162" s="1"/>
      <c r="CSB162" s="1"/>
      <c r="CSC162" s="1"/>
      <c r="CSD162" s="1"/>
      <c r="CSE162" s="1"/>
      <c r="CSF162" s="1"/>
      <c r="CSG162" s="1"/>
      <c r="CSH162" s="1"/>
      <c r="CSI162" s="1"/>
      <c r="CSJ162" s="1"/>
      <c r="CSK162" s="1"/>
      <c r="CSL162" s="1"/>
      <c r="CSM162" s="1"/>
      <c r="CSN162" s="1"/>
      <c r="CSO162" s="1"/>
      <c r="CSP162" s="1"/>
      <c r="CSQ162" s="1"/>
      <c r="CSR162" s="1"/>
      <c r="CSS162" s="1"/>
      <c r="CST162" s="1"/>
      <c r="CSU162" s="1"/>
      <c r="CSV162" s="1"/>
      <c r="CSW162" s="1"/>
      <c r="CSX162" s="1"/>
      <c r="CSY162" s="1"/>
      <c r="CSZ162" s="1"/>
      <c r="CTA162" s="1"/>
      <c r="CTB162" s="1"/>
      <c r="CTC162" s="1"/>
      <c r="CTD162" s="1"/>
      <c r="CTE162" s="1"/>
      <c r="CTF162" s="1"/>
      <c r="CTG162" s="1"/>
      <c r="CTH162" s="1"/>
      <c r="CTI162" s="1"/>
      <c r="CTJ162" s="1"/>
      <c r="CTK162" s="1"/>
      <c r="CTL162" s="1"/>
      <c r="CTM162" s="1"/>
      <c r="CTN162" s="1"/>
      <c r="CTO162" s="1"/>
      <c r="CTP162" s="1"/>
      <c r="CTQ162" s="1"/>
      <c r="CTR162" s="1"/>
      <c r="CTS162" s="1"/>
      <c r="CTT162" s="1"/>
      <c r="CTU162" s="1"/>
      <c r="CTV162" s="1"/>
      <c r="CTW162" s="1"/>
      <c r="CTX162" s="1"/>
      <c r="CTY162" s="1"/>
      <c r="CTZ162" s="1"/>
      <c r="CUA162" s="1"/>
      <c r="CUB162" s="1"/>
      <c r="CUC162" s="1"/>
      <c r="CUD162" s="1"/>
      <c r="CUE162" s="1"/>
      <c r="CUF162" s="1"/>
      <c r="CUG162" s="1"/>
      <c r="CUH162" s="1"/>
      <c r="CUI162" s="1"/>
      <c r="CUJ162" s="1"/>
      <c r="CUK162" s="1"/>
      <c r="CUL162" s="1"/>
      <c r="CUM162" s="1"/>
      <c r="CUN162" s="1"/>
      <c r="CUO162" s="1"/>
      <c r="CUP162" s="1"/>
      <c r="CUQ162" s="1"/>
      <c r="CUR162" s="1"/>
      <c r="CUS162" s="1"/>
      <c r="CUT162" s="1"/>
      <c r="CUU162" s="1"/>
      <c r="CUV162" s="1"/>
      <c r="CUW162" s="1"/>
      <c r="CUX162" s="1"/>
      <c r="CUY162" s="1"/>
      <c r="CUZ162" s="1"/>
      <c r="CVA162" s="1"/>
      <c r="CVB162" s="1"/>
      <c r="CVC162" s="1"/>
      <c r="CVD162" s="1"/>
      <c r="CVE162" s="1"/>
      <c r="CVF162" s="1"/>
      <c r="CVG162" s="1"/>
      <c r="CVH162" s="1"/>
      <c r="CVI162" s="1"/>
      <c r="CVJ162" s="1"/>
      <c r="CVK162" s="1"/>
      <c r="CVL162" s="1"/>
      <c r="CVM162" s="1"/>
      <c r="CVN162" s="1"/>
      <c r="CVO162" s="1"/>
      <c r="CVP162" s="1"/>
      <c r="CVQ162" s="1"/>
      <c r="CVR162" s="1"/>
      <c r="CVS162" s="1"/>
      <c r="CVT162" s="1"/>
      <c r="CVU162" s="1"/>
      <c r="CVV162" s="1"/>
      <c r="CVW162" s="1"/>
      <c r="CVX162" s="1"/>
      <c r="CVY162" s="1"/>
      <c r="CVZ162" s="1"/>
      <c r="CWA162" s="1"/>
      <c r="CWB162" s="1"/>
      <c r="CWC162" s="1"/>
      <c r="CWD162" s="1"/>
      <c r="CWE162" s="1"/>
      <c r="CWF162" s="1"/>
      <c r="CWG162" s="1"/>
      <c r="CWH162" s="1"/>
      <c r="CWI162" s="1"/>
      <c r="CWJ162" s="1"/>
      <c r="CWK162" s="1"/>
      <c r="CWL162" s="1"/>
      <c r="CWM162" s="1"/>
      <c r="CWN162" s="1"/>
      <c r="CWO162" s="1"/>
      <c r="CWP162" s="1"/>
      <c r="CWQ162" s="1"/>
      <c r="CWR162" s="1"/>
      <c r="CWS162" s="1"/>
      <c r="CWT162" s="1"/>
      <c r="CWU162" s="1"/>
      <c r="CWV162" s="1"/>
      <c r="CWW162" s="1"/>
      <c r="CWX162" s="1"/>
      <c r="CWY162" s="1"/>
      <c r="CWZ162" s="1"/>
      <c r="CXA162" s="1"/>
      <c r="CXB162" s="1"/>
      <c r="CXC162" s="1"/>
      <c r="CXD162" s="1"/>
      <c r="CXE162" s="1"/>
      <c r="CXF162" s="1"/>
      <c r="CXG162" s="1"/>
      <c r="CXH162" s="1"/>
      <c r="CXI162" s="1"/>
      <c r="CXJ162" s="1"/>
      <c r="CXK162" s="1"/>
      <c r="CXL162" s="1"/>
      <c r="CXM162" s="1"/>
      <c r="CXN162" s="1"/>
      <c r="CXO162" s="1"/>
      <c r="CXP162" s="1"/>
      <c r="CXQ162" s="1"/>
      <c r="CXR162" s="1"/>
      <c r="CXS162" s="1"/>
      <c r="CXT162" s="1"/>
      <c r="CXU162" s="1"/>
      <c r="CXV162" s="1"/>
      <c r="CXW162" s="1"/>
      <c r="CXX162" s="1"/>
      <c r="CXY162" s="1"/>
      <c r="CXZ162" s="1"/>
      <c r="CYA162" s="1"/>
      <c r="CYB162" s="1"/>
      <c r="CYC162" s="1"/>
      <c r="CYD162" s="1"/>
      <c r="CYE162" s="1"/>
      <c r="CYF162" s="1"/>
      <c r="CYG162" s="1"/>
      <c r="CYH162" s="1"/>
      <c r="CYI162" s="1"/>
      <c r="CYJ162" s="1"/>
      <c r="CYK162" s="1"/>
      <c r="CYL162" s="1"/>
      <c r="CYM162" s="1"/>
      <c r="CYN162" s="1"/>
      <c r="CYO162" s="1"/>
      <c r="CYP162" s="1"/>
      <c r="CYQ162" s="1"/>
      <c r="CYR162" s="1"/>
      <c r="CYS162" s="1"/>
      <c r="CYT162" s="1"/>
      <c r="CYU162" s="1"/>
      <c r="CYV162" s="1"/>
      <c r="CYW162" s="1"/>
      <c r="CYX162" s="1"/>
      <c r="CYY162" s="1"/>
      <c r="CYZ162" s="1"/>
      <c r="CZA162" s="1"/>
      <c r="CZB162" s="1"/>
      <c r="CZC162" s="1"/>
      <c r="CZD162" s="1"/>
      <c r="CZE162" s="1"/>
      <c r="CZF162" s="1"/>
      <c r="CZG162" s="1"/>
      <c r="CZH162" s="1"/>
      <c r="CZI162" s="1"/>
      <c r="CZJ162" s="1"/>
      <c r="CZK162" s="1"/>
      <c r="CZL162" s="1"/>
      <c r="CZM162" s="1"/>
      <c r="CZN162" s="1"/>
      <c r="CZO162" s="1"/>
      <c r="CZP162" s="1"/>
      <c r="CZQ162" s="1"/>
      <c r="CZR162" s="1"/>
      <c r="CZS162" s="1"/>
      <c r="CZT162" s="1"/>
      <c r="CZU162" s="1"/>
      <c r="CZV162" s="1"/>
      <c r="CZW162" s="1"/>
      <c r="CZX162" s="1"/>
      <c r="CZY162" s="1"/>
      <c r="CZZ162" s="1"/>
      <c r="DAA162" s="1"/>
      <c r="DAB162" s="1"/>
      <c r="DAC162" s="1"/>
      <c r="DAD162" s="1"/>
      <c r="DAE162" s="1"/>
      <c r="DAF162" s="1"/>
      <c r="DAG162" s="1"/>
      <c r="DAH162" s="1"/>
      <c r="DAI162" s="1"/>
      <c r="DAJ162" s="1"/>
      <c r="DAK162" s="1"/>
      <c r="DAL162" s="1"/>
      <c r="DAM162" s="1"/>
      <c r="DAN162" s="1"/>
      <c r="DAO162" s="1"/>
      <c r="DAP162" s="1"/>
      <c r="DAQ162" s="1"/>
      <c r="DAR162" s="1"/>
      <c r="DAS162" s="1"/>
      <c r="DAT162" s="1"/>
      <c r="DAU162" s="1"/>
      <c r="DAV162" s="1"/>
      <c r="DAW162" s="1"/>
      <c r="DAX162" s="1"/>
      <c r="DAY162" s="1"/>
      <c r="DAZ162" s="1"/>
      <c r="DBA162" s="1"/>
      <c r="DBB162" s="1"/>
      <c r="DBC162" s="1"/>
      <c r="DBD162" s="1"/>
      <c r="DBE162" s="1"/>
      <c r="DBF162" s="1"/>
      <c r="DBG162" s="1"/>
      <c r="DBH162" s="1"/>
      <c r="DBI162" s="1"/>
      <c r="DBJ162" s="1"/>
      <c r="DBK162" s="1"/>
      <c r="DBL162" s="1"/>
      <c r="DBM162" s="1"/>
      <c r="DBN162" s="1"/>
      <c r="DBO162" s="1"/>
      <c r="DBP162" s="1"/>
      <c r="DBQ162" s="1"/>
      <c r="DBR162" s="1"/>
      <c r="DBS162" s="1"/>
      <c r="DBT162" s="1"/>
      <c r="DBU162" s="1"/>
      <c r="DBV162" s="1"/>
      <c r="DBW162" s="1"/>
      <c r="DBX162" s="1"/>
      <c r="DBY162" s="1"/>
      <c r="DBZ162" s="1"/>
      <c r="DCA162" s="1"/>
      <c r="DCB162" s="1"/>
      <c r="DCC162" s="1"/>
      <c r="DCD162" s="1"/>
      <c r="DCE162" s="1"/>
      <c r="DCF162" s="1"/>
      <c r="DCG162" s="1"/>
      <c r="DCH162" s="1"/>
      <c r="DCI162" s="1"/>
      <c r="DCJ162" s="1"/>
      <c r="DCK162" s="1"/>
      <c r="DCL162" s="1"/>
      <c r="DCM162" s="1"/>
      <c r="DCN162" s="1"/>
      <c r="DCO162" s="1"/>
      <c r="DCP162" s="1"/>
      <c r="DCQ162" s="1"/>
      <c r="DCR162" s="1"/>
      <c r="DCS162" s="1"/>
      <c r="DCT162" s="1"/>
      <c r="DCU162" s="1"/>
      <c r="DCV162" s="1"/>
      <c r="DCW162" s="1"/>
      <c r="DCX162" s="1"/>
      <c r="DCY162" s="1"/>
      <c r="DCZ162" s="1"/>
      <c r="DDA162" s="1"/>
      <c r="DDB162" s="1"/>
      <c r="DDC162" s="1"/>
      <c r="DDD162" s="1"/>
      <c r="DDE162" s="1"/>
      <c r="DDF162" s="1"/>
      <c r="DDG162" s="1"/>
      <c r="DDH162" s="1"/>
      <c r="DDI162" s="1"/>
      <c r="DDJ162" s="1"/>
      <c r="DDK162" s="1"/>
      <c r="DDL162" s="1"/>
      <c r="DDM162" s="1"/>
      <c r="DDN162" s="1"/>
      <c r="DDO162" s="1"/>
      <c r="DDP162" s="1"/>
      <c r="DDQ162" s="1"/>
      <c r="DDR162" s="1"/>
      <c r="DDS162" s="1"/>
      <c r="DDT162" s="1"/>
      <c r="DDU162" s="1"/>
      <c r="DDV162" s="1"/>
      <c r="DDW162" s="1"/>
      <c r="DDX162" s="1"/>
      <c r="DDY162" s="1"/>
      <c r="DDZ162" s="1"/>
      <c r="DEA162" s="1"/>
      <c r="DEB162" s="1"/>
      <c r="DEC162" s="1"/>
      <c r="DED162" s="1"/>
      <c r="DEE162" s="1"/>
      <c r="DEF162" s="1"/>
      <c r="DEG162" s="1"/>
      <c r="DEH162" s="1"/>
      <c r="DEI162" s="1"/>
      <c r="DEJ162" s="1"/>
      <c r="DEK162" s="1"/>
      <c r="DEL162" s="1"/>
      <c r="DEM162" s="1"/>
      <c r="DEN162" s="1"/>
      <c r="DEO162" s="1"/>
      <c r="DEP162" s="1"/>
      <c r="DEQ162" s="1"/>
      <c r="DER162" s="1"/>
      <c r="DES162" s="1"/>
      <c r="DET162" s="1"/>
      <c r="DEU162" s="1"/>
      <c r="DEV162" s="1"/>
      <c r="DEW162" s="1"/>
      <c r="DEX162" s="1"/>
      <c r="DEY162" s="1"/>
      <c r="DEZ162" s="1"/>
      <c r="DFA162" s="1"/>
      <c r="DFB162" s="1"/>
      <c r="DFC162" s="1"/>
      <c r="DFD162" s="1"/>
      <c r="DFE162" s="1"/>
      <c r="DFF162" s="1"/>
      <c r="DFG162" s="1"/>
      <c r="DFH162" s="1"/>
      <c r="DFI162" s="1"/>
      <c r="DFJ162" s="1"/>
      <c r="DFK162" s="1"/>
      <c r="DFL162" s="1"/>
      <c r="DFM162" s="1"/>
      <c r="DFN162" s="1"/>
      <c r="DFO162" s="1"/>
      <c r="DFP162" s="1"/>
      <c r="DFQ162" s="1"/>
      <c r="DFR162" s="1"/>
      <c r="DFS162" s="1"/>
      <c r="DFT162" s="1"/>
      <c r="DFU162" s="1"/>
      <c r="DFV162" s="1"/>
      <c r="DFW162" s="1"/>
      <c r="DFX162" s="1"/>
      <c r="DFY162" s="1"/>
      <c r="DFZ162" s="1"/>
      <c r="DGA162" s="1"/>
      <c r="DGB162" s="1"/>
      <c r="DGC162" s="1"/>
      <c r="DGD162" s="1"/>
      <c r="DGE162" s="1"/>
      <c r="DGF162" s="1"/>
      <c r="DGG162" s="1"/>
      <c r="DGH162" s="1"/>
      <c r="DGI162" s="1"/>
      <c r="DGJ162" s="1"/>
      <c r="DGK162" s="1"/>
      <c r="DGL162" s="1"/>
      <c r="DGM162" s="1"/>
      <c r="DGN162" s="1"/>
      <c r="DGO162" s="1"/>
      <c r="DGP162" s="1"/>
      <c r="DGQ162" s="1"/>
      <c r="DGR162" s="1"/>
      <c r="DGS162" s="1"/>
      <c r="DGT162" s="1"/>
      <c r="DGU162" s="1"/>
      <c r="DGV162" s="1"/>
      <c r="DGW162" s="1"/>
      <c r="DGX162" s="1"/>
      <c r="DGY162" s="1"/>
      <c r="DGZ162" s="1"/>
      <c r="DHA162" s="1"/>
      <c r="DHB162" s="1"/>
      <c r="DHC162" s="1"/>
      <c r="DHD162" s="1"/>
      <c r="DHE162" s="1"/>
      <c r="DHF162" s="1"/>
      <c r="DHG162" s="1"/>
      <c r="DHH162" s="1"/>
      <c r="DHI162" s="1"/>
      <c r="DHJ162" s="1"/>
      <c r="DHK162" s="1"/>
      <c r="DHL162" s="1"/>
      <c r="DHM162" s="1"/>
      <c r="DHN162" s="1"/>
      <c r="DHO162" s="1"/>
      <c r="DHP162" s="1"/>
      <c r="DHQ162" s="1"/>
      <c r="DHR162" s="1"/>
      <c r="DHS162" s="1"/>
      <c r="DHT162" s="1"/>
      <c r="DHU162" s="1"/>
      <c r="DHV162" s="1"/>
      <c r="DHW162" s="1"/>
      <c r="DHX162" s="1"/>
      <c r="DHY162" s="1"/>
      <c r="DHZ162" s="1"/>
      <c r="DIA162" s="1"/>
      <c r="DIB162" s="1"/>
      <c r="DIC162" s="1"/>
      <c r="DID162" s="1"/>
      <c r="DIE162" s="1"/>
      <c r="DIF162" s="1"/>
      <c r="DIG162" s="1"/>
      <c r="DIH162" s="1"/>
      <c r="DII162" s="1"/>
      <c r="DIJ162" s="1"/>
      <c r="DIK162" s="1"/>
      <c r="DIL162" s="1"/>
      <c r="DIM162" s="1"/>
      <c r="DIN162" s="1"/>
      <c r="DIO162" s="1"/>
      <c r="DIP162" s="1"/>
      <c r="DIQ162" s="1"/>
      <c r="DIR162" s="1"/>
      <c r="DIS162" s="1"/>
      <c r="DIT162" s="1"/>
      <c r="DIU162" s="1"/>
      <c r="DIV162" s="1"/>
      <c r="DIW162" s="1"/>
      <c r="DIX162" s="1"/>
      <c r="DIY162" s="1"/>
      <c r="DIZ162" s="1"/>
      <c r="DJA162" s="1"/>
      <c r="DJB162" s="1"/>
      <c r="DJC162" s="1"/>
      <c r="DJD162" s="1"/>
      <c r="DJE162" s="1"/>
      <c r="DJF162" s="1"/>
      <c r="DJG162" s="1"/>
      <c r="DJH162" s="1"/>
      <c r="DJI162" s="1"/>
      <c r="DJJ162" s="1"/>
      <c r="DJK162" s="1"/>
      <c r="DJL162" s="1"/>
      <c r="DJM162" s="1"/>
      <c r="DJN162" s="1"/>
      <c r="DJO162" s="1"/>
      <c r="DJP162" s="1"/>
      <c r="DJQ162" s="1"/>
      <c r="DJR162" s="1"/>
      <c r="DJS162" s="1"/>
      <c r="DJT162" s="1"/>
      <c r="DJU162" s="1"/>
      <c r="DJV162" s="1"/>
      <c r="DJW162" s="1"/>
      <c r="DJX162" s="1"/>
      <c r="DJY162" s="1"/>
      <c r="DJZ162" s="1"/>
      <c r="DKA162" s="1"/>
      <c r="DKB162" s="1"/>
      <c r="DKC162" s="1"/>
      <c r="DKD162" s="1"/>
      <c r="DKE162" s="1"/>
      <c r="DKF162" s="1"/>
      <c r="DKG162" s="1"/>
      <c r="DKH162" s="1"/>
      <c r="DKI162" s="1"/>
      <c r="DKJ162" s="1"/>
      <c r="DKK162" s="1"/>
      <c r="DKL162" s="1"/>
      <c r="DKM162" s="1"/>
      <c r="DKN162" s="1"/>
      <c r="DKO162" s="1"/>
      <c r="DKP162" s="1"/>
      <c r="DKQ162" s="1"/>
      <c r="DKR162" s="1"/>
      <c r="DKS162" s="1"/>
      <c r="DKT162" s="1"/>
      <c r="DKU162" s="1"/>
      <c r="DKV162" s="1"/>
      <c r="DKW162" s="1"/>
      <c r="DKX162" s="1"/>
      <c r="DKY162" s="1"/>
      <c r="DKZ162" s="1"/>
      <c r="DLA162" s="1"/>
      <c r="DLB162" s="1"/>
      <c r="DLC162" s="1"/>
      <c r="DLD162" s="1"/>
      <c r="DLE162" s="1"/>
      <c r="DLF162" s="1"/>
      <c r="DLG162" s="1"/>
      <c r="DLH162" s="1"/>
      <c r="DLI162" s="1"/>
      <c r="DLJ162" s="1"/>
      <c r="DLK162" s="1"/>
      <c r="DLL162" s="1"/>
      <c r="DLM162" s="1"/>
      <c r="DLN162" s="1"/>
      <c r="DLO162" s="1"/>
      <c r="DLP162" s="1"/>
      <c r="DLQ162" s="1"/>
      <c r="DLR162" s="1"/>
      <c r="DLS162" s="1"/>
      <c r="DLT162" s="1"/>
      <c r="DLU162" s="1"/>
      <c r="DLV162" s="1"/>
      <c r="DLW162" s="1"/>
      <c r="DLX162" s="1"/>
      <c r="DLY162" s="1"/>
      <c r="DLZ162" s="1"/>
      <c r="DMA162" s="1"/>
      <c r="DMB162" s="1"/>
      <c r="DMC162" s="1"/>
      <c r="DMD162" s="1"/>
      <c r="DME162" s="1"/>
      <c r="DMF162" s="1"/>
      <c r="DMG162" s="1"/>
      <c r="DMH162" s="1"/>
      <c r="DMI162" s="1"/>
      <c r="DMJ162" s="1"/>
      <c r="DMK162" s="1"/>
      <c r="DML162" s="1"/>
      <c r="DMM162" s="1"/>
      <c r="DMN162" s="1"/>
      <c r="DMO162" s="1"/>
      <c r="DMP162" s="1"/>
      <c r="DMQ162" s="1"/>
      <c r="DMR162" s="1"/>
      <c r="DMS162" s="1"/>
      <c r="DMT162" s="1"/>
      <c r="DMU162" s="1"/>
      <c r="DMV162" s="1"/>
      <c r="DMW162" s="1"/>
      <c r="DMX162" s="1"/>
      <c r="DMY162" s="1"/>
      <c r="DMZ162" s="1"/>
      <c r="DNA162" s="1"/>
      <c r="DNB162" s="1"/>
      <c r="DNC162" s="1"/>
      <c r="DND162" s="1"/>
      <c r="DNE162" s="1"/>
      <c r="DNF162" s="1"/>
      <c r="DNG162" s="1"/>
      <c r="DNH162" s="1"/>
      <c r="DNI162" s="1"/>
      <c r="DNJ162" s="1"/>
      <c r="DNK162" s="1"/>
      <c r="DNL162" s="1"/>
      <c r="DNM162" s="1"/>
      <c r="DNN162" s="1"/>
      <c r="DNO162" s="1"/>
      <c r="DNP162" s="1"/>
      <c r="DNQ162" s="1"/>
      <c r="DNR162" s="1"/>
      <c r="DNS162" s="1"/>
      <c r="DNT162" s="1"/>
      <c r="DNU162" s="1"/>
      <c r="DNV162" s="1"/>
      <c r="DNW162" s="1"/>
      <c r="DNX162" s="1"/>
      <c r="DNY162" s="1"/>
      <c r="DNZ162" s="1"/>
      <c r="DOA162" s="1"/>
      <c r="DOB162" s="1"/>
      <c r="DOC162" s="1"/>
      <c r="DOD162" s="1"/>
      <c r="DOE162" s="1"/>
      <c r="DOF162" s="1"/>
      <c r="DOG162" s="1"/>
      <c r="DOH162" s="1"/>
      <c r="DOI162" s="1"/>
      <c r="DOJ162" s="1"/>
      <c r="DOK162" s="1"/>
      <c r="DOL162" s="1"/>
      <c r="DOM162" s="1"/>
      <c r="DON162" s="1"/>
      <c r="DOO162" s="1"/>
      <c r="DOP162" s="1"/>
      <c r="DOQ162" s="1"/>
      <c r="DOR162" s="1"/>
      <c r="DOS162" s="1"/>
      <c r="DOT162" s="1"/>
      <c r="DOU162" s="1"/>
      <c r="DOV162" s="1"/>
      <c r="DOW162" s="1"/>
      <c r="DOX162" s="1"/>
      <c r="DOY162" s="1"/>
      <c r="DOZ162" s="1"/>
      <c r="DPA162" s="1"/>
      <c r="DPB162" s="1"/>
      <c r="DPC162" s="1"/>
      <c r="DPD162" s="1"/>
      <c r="DPE162" s="1"/>
      <c r="DPF162" s="1"/>
      <c r="DPG162" s="1"/>
      <c r="DPH162" s="1"/>
      <c r="DPI162" s="1"/>
      <c r="DPJ162" s="1"/>
      <c r="DPK162" s="1"/>
      <c r="DPL162" s="1"/>
      <c r="DPM162" s="1"/>
      <c r="DPN162" s="1"/>
      <c r="DPO162" s="1"/>
      <c r="DPP162" s="1"/>
      <c r="DPQ162" s="1"/>
      <c r="DPR162" s="1"/>
      <c r="DPS162" s="1"/>
      <c r="DPT162" s="1"/>
      <c r="DPU162" s="1"/>
      <c r="DPV162" s="1"/>
      <c r="DPW162" s="1"/>
      <c r="DPX162" s="1"/>
      <c r="DPY162" s="1"/>
      <c r="DPZ162" s="1"/>
      <c r="DQA162" s="1"/>
      <c r="DQB162" s="1"/>
      <c r="DQC162" s="1"/>
      <c r="DQD162" s="1"/>
      <c r="DQE162" s="1"/>
      <c r="DQF162" s="1"/>
      <c r="DQG162" s="1"/>
      <c r="DQH162" s="1"/>
      <c r="DQI162" s="1"/>
      <c r="DQJ162" s="1"/>
      <c r="DQK162" s="1"/>
      <c r="DQL162" s="1"/>
      <c r="DQM162" s="1"/>
      <c r="DQN162" s="1"/>
      <c r="DQO162" s="1"/>
      <c r="DQP162" s="1"/>
      <c r="DQQ162" s="1"/>
      <c r="DQR162" s="1"/>
      <c r="DQS162" s="1"/>
      <c r="DQT162" s="1"/>
      <c r="DQU162" s="1"/>
      <c r="DQV162" s="1"/>
      <c r="DQW162" s="1"/>
      <c r="DQX162" s="1"/>
      <c r="DQY162" s="1"/>
      <c r="DQZ162" s="1"/>
      <c r="DRA162" s="1"/>
      <c r="DRB162" s="1"/>
      <c r="DRC162" s="1"/>
      <c r="DRD162" s="1"/>
      <c r="DRE162" s="1"/>
      <c r="DRF162" s="1"/>
      <c r="DRG162" s="1"/>
      <c r="DRH162" s="1"/>
      <c r="DRI162" s="1"/>
      <c r="DRJ162" s="1"/>
      <c r="DRK162" s="1"/>
      <c r="DRL162" s="1"/>
      <c r="DRM162" s="1"/>
      <c r="DRN162" s="1"/>
      <c r="DRO162" s="1"/>
      <c r="DRP162" s="1"/>
      <c r="DRQ162" s="1"/>
      <c r="DRR162" s="1"/>
      <c r="DRS162" s="1"/>
      <c r="DRT162" s="1"/>
      <c r="DRU162" s="1"/>
      <c r="DRV162" s="1"/>
      <c r="DRW162" s="1"/>
      <c r="DRX162" s="1"/>
      <c r="DRY162" s="1"/>
      <c r="DRZ162" s="1"/>
      <c r="DSA162" s="1"/>
      <c r="DSB162" s="1"/>
      <c r="DSC162" s="1"/>
      <c r="DSD162" s="1"/>
      <c r="DSE162" s="1"/>
      <c r="DSF162" s="1"/>
      <c r="DSG162" s="1"/>
      <c r="DSH162" s="1"/>
      <c r="DSI162" s="1"/>
      <c r="DSJ162" s="1"/>
      <c r="DSK162" s="1"/>
      <c r="DSL162" s="1"/>
      <c r="DSM162" s="1"/>
      <c r="DSN162" s="1"/>
      <c r="DSO162" s="1"/>
      <c r="DSP162" s="1"/>
      <c r="DSQ162" s="1"/>
      <c r="DSR162" s="1"/>
      <c r="DSS162" s="1"/>
      <c r="DST162" s="1"/>
      <c r="DSU162" s="1"/>
      <c r="DSV162" s="1"/>
      <c r="DSW162" s="1"/>
      <c r="DSX162" s="1"/>
      <c r="DSY162" s="1"/>
      <c r="DSZ162" s="1"/>
      <c r="DTA162" s="1"/>
      <c r="DTB162" s="1"/>
      <c r="DTC162" s="1"/>
      <c r="DTD162" s="1"/>
      <c r="DTE162" s="1"/>
      <c r="DTF162" s="1"/>
      <c r="DTG162" s="1"/>
      <c r="DTH162" s="1"/>
      <c r="DTI162" s="1"/>
      <c r="DTJ162" s="1"/>
      <c r="DTK162" s="1"/>
      <c r="DTL162" s="1"/>
      <c r="DTM162" s="1"/>
      <c r="DTN162" s="1"/>
      <c r="DTO162" s="1"/>
      <c r="DTP162" s="1"/>
      <c r="DTQ162" s="1"/>
      <c r="DTR162" s="1"/>
      <c r="DTS162" s="1"/>
      <c r="DTT162" s="1"/>
      <c r="DTU162" s="1"/>
      <c r="DTV162" s="1"/>
      <c r="DTW162" s="1"/>
      <c r="DTX162" s="1"/>
      <c r="DTY162" s="1"/>
      <c r="DTZ162" s="1"/>
      <c r="DUA162" s="1"/>
      <c r="DUB162" s="1"/>
      <c r="DUC162" s="1"/>
      <c r="DUD162" s="1"/>
      <c r="DUE162" s="1"/>
      <c r="DUF162" s="1"/>
      <c r="DUG162" s="1"/>
      <c r="DUH162" s="1"/>
      <c r="DUI162" s="1"/>
      <c r="DUJ162" s="1"/>
      <c r="DUK162" s="1"/>
      <c r="DUL162" s="1"/>
      <c r="DUM162" s="1"/>
      <c r="DUN162" s="1"/>
      <c r="DUO162" s="1"/>
      <c r="DUP162" s="1"/>
      <c r="DUQ162" s="1"/>
      <c r="DUR162" s="1"/>
      <c r="DUS162" s="1"/>
      <c r="DUT162" s="1"/>
      <c r="DUU162" s="1"/>
      <c r="DUV162" s="1"/>
      <c r="DUW162" s="1"/>
      <c r="DUX162" s="1"/>
      <c r="DUY162" s="1"/>
      <c r="DUZ162" s="1"/>
      <c r="DVA162" s="1"/>
      <c r="DVB162" s="1"/>
      <c r="DVC162" s="1"/>
      <c r="DVD162" s="1"/>
      <c r="DVE162" s="1"/>
      <c r="DVF162" s="1"/>
      <c r="DVG162" s="1"/>
      <c r="DVH162" s="1"/>
      <c r="DVI162" s="1"/>
      <c r="DVJ162" s="1"/>
      <c r="DVK162" s="1"/>
      <c r="DVL162" s="1"/>
      <c r="DVM162" s="1"/>
      <c r="DVN162" s="1"/>
      <c r="DVO162" s="1"/>
      <c r="DVP162" s="1"/>
      <c r="DVQ162" s="1"/>
      <c r="DVR162" s="1"/>
      <c r="DVS162" s="1"/>
      <c r="DVT162" s="1"/>
      <c r="DVU162" s="1"/>
      <c r="DVV162" s="1"/>
      <c r="DVW162" s="1"/>
      <c r="DVX162" s="1"/>
      <c r="DVY162" s="1"/>
      <c r="DVZ162" s="1"/>
      <c r="DWA162" s="1"/>
      <c r="DWB162" s="1"/>
      <c r="DWC162" s="1"/>
      <c r="DWD162" s="1"/>
      <c r="DWE162" s="1"/>
      <c r="DWF162" s="1"/>
      <c r="DWG162" s="1"/>
      <c r="DWH162" s="1"/>
      <c r="DWI162" s="1"/>
      <c r="DWJ162" s="1"/>
      <c r="DWK162" s="1"/>
      <c r="DWL162" s="1"/>
      <c r="DWM162" s="1"/>
      <c r="DWN162" s="1"/>
      <c r="DWO162" s="1"/>
      <c r="DWP162" s="1"/>
      <c r="DWQ162" s="1"/>
      <c r="DWR162" s="1"/>
      <c r="DWS162" s="1"/>
      <c r="DWT162" s="1"/>
      <c r="DWU162" s="1"/>
      <c r="DWV162" s="1"/>
      <c r="DWW162" s="1"/>
      <c r="DWX162" s="1"/>
      <c r="DWY162" s="1"/>
      <c r="DWZ162" s="1"/>
      <c r="DXA162" s="1"/>
      <c r="DXB162" s="1"/>
      <c r="DXC162" s="1"/>
      <c r="DXD162" s="1"/>
      <c r="DXE162" s="1"/>
      <c r="DXF162" s="1"/>
      <c r="DXG162" s="1"/>
      <c r="DXH162" s="1"/>
      <c r="DXI162" s="1"/>
      <c r="DXJ162" s="1"/>
      <c r="DXK162" s="1"/>
      <c r="DXL162" s="1"/>
      <c r="DXM162" s="1"/>
      <c r="DXN162" s="1"/>
      <c r="DXO162" s="1"/>
      <c r="DXP162" s="1"/>
      <c r="DXQ162" s="1"/>
      <c r="DXR162" s="1"/>
      <c r="DXS162" s="1"/>
      <c r="DXT162" s="1"/>
      <c r="DXU162" s="1"/>
      <c r="DXV162" s="1"/>
      <c r="DXW162" s="1"/>
      <c r="DXX162" s="1"/>
      <c r="DXY162" s="1"/>
      <c r="DXZ162" s="1"/>
      <c r="DYA162" s="1"/>
      <c r="DYB162" s="1"/>
      <c r="DYC162" s="1"/>
      <c r="DYD162" s="1"/>
      <c r="DYE162" s="1"/>
      <c r="DYF162" s="1"/>
      <c r="DYG162" s="1"/>
      <c r="DYH162" s="1"/>
      <c r="DYI162" s="1"/>
      <c r="DYJ162" s="1"/>
      <c r="DYK162" s="1"/>
      <c r="DYL162" s="1"/>
      <c r="DYM162" s="1"/>
      <c r="DYN162" s="1"/>
      <c r="DYO162" s="1"/>
      <c r="DYP162" s="1"/>
      <c r="DYQ162" s="1"/>
      <c r="DYR162" s="1"/>
      <c r="DYS162" s="1"/>
      <c r="DYT162" s="1"/>
      <c r="DYU162" s="1"/>
      <c r="DYV162" s="1"/>
      <c r="DYW162" s="1"/>
      <c r="DYX162" s="1"/>
      <c r="DYY162" s="1"/>
      <c r="DYZ162" s="1"/>
      <c r="DZA162" s="1"/>
      <c r="DZB162" s="1"/>
      <c r="DZC162" s="1"/>
      <c r="DZD162" s="1"/>
      <c r="DZE162" s="1"/>
      <c r="DZF162" s="1"/>
      <c r="DZG162" s="1"/>
      <c r="DZH162" s="1"/>
      <c r="DZI162" s="1"/>
      <c r="DZJ162" s="1"/>
      <c r="DZK162" s="1"/>
      <c r="DZL162" s="1"/>
      <c r="DZM162" s="1"/>
      <c r="DZN162" s="1"/>
      <c r="DZO162" s="1"/>
      <c r="DZP162" s="1"/>
      <c r="DZQ162" s="1"/>
      <c r="DZR162" s="1"/>
      <c r="DZS162" s="1"/>
      <c r="DZT162" s="1"/>
      <c r="DZU162" s="1"/>
      <c r="DZV162" s="1"/>
      <c r="DZW162" s="1"/>
      <c r="DZX162" s="1"/>
      <c r="DZY162" s="1"/>
      <c r="DZZ162" s="1"/>
      <c r="EAA162" s="1"/>
      <c r="EAB162" s="1"/>
      <c r="EAC162" s="1"/>
      <c r="EAD162" s="1"/>
      <c r="EAE162" s="1"/>
      <c r="EAF162" s="1"/>
      <c r="EAG162" s="1"/>
      <c r="EAH162" s="1"/>
      <c r="EAI162" s="1"/>
      <c r="EAJ162" s="1"/>
      <c r="EAK162" s="1"/>
      <c r="EAL162" s="1"/>
      <c r="EAM162" s="1"/>
      <c r="EAN162" s="1"/>
      <c r="EAO162" s="1"/>
      <c r="EAP162" s="1"/>
      <c r="EAQ162" s="1"/>
      <c r="EAR162" s="1"/>
      <c r="EAS162" s="1"/>
      <c r="EAT162" s="1"/>
      <c r="EAU162" s="1"/>
      <c r="EAV162" s="1"/>
      <c r="EAW162" s="1"/>
      <c r="EAX162" s="1"/>
      <c r="EAY162" s="1"/>
      <c r="EAZ162" s="1"/>
      <c r="EBA162" s="1"/>
      <c r="EBB162" s="1"/>
      <c r="EBC162" s="1"/>
      <c r="EBD162" s="1"/>
      <c r="EBE162" s="1"/>
      <c r="EBF162" s="1"/>
      <c r="EBG162" s="1"/>
      <c r="EBH162" s="1"/>
      <c r="EBI162" s="1"/>
      <c r="EBJ162" s="1"/>
      <c r="EBK162" s="1"/>
      <c r="EBL162" s="1"/>
      <c r="EBM162" s="1"/>
      <c r="EBN162" s="1"/>
      <c r="EBO162" s="1"/>
      <c r="EBP162" s="1"/>
      <c r="EBQ162" s="1"/>
      <c r="EBR162" s="1"/>
      <c r="EBS162" s="1"/>
      <c r="EBT162" s="1"/>
      <c r="EBU162" s="1"/>
      <c r="EBV162" s="1"/>
      <c r="EBW162" s="1"/>
      <c r="EBX162" s="1"/>
      <c r="EBY162" s="1"/>
      <c r="EBZ162" s="1"/>
      <c r="ECA162" s="1"/>
      <c r="ECB162" s="1"/>
      <c r="ECC162" s="1"/>
      <c r="ECD162" s="1"/>
      <c r="ECE162" s="1"/>
      <c r="ECF162" s="1"/>
      <c r="ECG162" s="1"/>
      <c r="ECH162" s="1"/>
      <c r="ECI162" s="1"/>
      <c r="ECJ162" s="1"/>
      <c r="ECK162" s="1"/>
      <c r="ECL162" s="1"/>
      <c r="ECM162" s="1"/>
      <c r="ECN162" s="1"/>
      <c r="ECO162" s="1"/>
      <c r="ECP162" s="1"/>
      <c r="ECQ162" s="1"/>
      <c r="ECR162" s="1"/>
      <c r="ECS162" s="1"/>
      <c r="ECT162" s="1"/>
      <c r="ECU162" s="1"/>
      <c r="ECV162" s="1"/>
      <c r="ECW162" s="1"/>
      <c r="ECX162" s="1"/>
      <c r="ECY162" s="1"/>
      <c r="ECZ162" s="1"/>
      <c r="EDA162" s="1"/>
      <c r="EDB162" s="1"/>
      <c r="EDC162" s="1"/>
      <c r="EDD162" s="1"/>
      <c r="EDE162" s="1"/>
      <c r="EDF162" s="1"/>
      <c r="EDG162" s="1"/>
      <c r="EDH162" s="1"/>
      <c r="EDI162" s="1"/>
      <c r="EDJ162" s="1"/>
      <c r="EDK162" s="1"/>
      <c r="EDL162" s="1"/>
      <c r="EDM162" s="1"/>
      <c r="EDN162" s="1"/>
      <c r="EDO162" s="1"/>
      <c r="EDP162" s="1"/>
      <c r="EDQ162" s="1"/>
      <c r="EDR162" s="1"/>
      <c r="EDS162" s="1"/>
      <c r="EDT162" s="1"/>
      <c r="EDU162" s="1"/>
      <c r="EDV162" s="1"/>
      <c r="EDW162" s="1"/>
      <c r="EDX162" s="1"/>
      <c r="EDY162" s="1"/>
      <c r="EDZ162" s="1"/>
      <c r="EEA162" s="1"/>
      <c r="EEB162" s="1"/>
      <c r="EEC162" s="1"/>
      <c r="EED162" s="1"/>
      <c r="EEE162" s="1"/>
      <c r="EEF162" s="1"/>
      <c r="EEG162" s="1"/>
      <c r="EEH162" s="1"/>
      <c r="EEI162" s="1"/>
      <c r="EEJ162" s="1"/>
      <c r="EEK162" s="1"/>
      <c r="EEL162" s="1"/>
      <c r="EEM162" s="1"/>
      <c r="EEN162" s="1"/>
      <c r="EEO162" s="1"/>
      <c r="EEP162" s="1"/>
      <c r="EEQ162" s="1"/>
      <c r="EER162" s="1"/>
      <c r="EES162" s="1"/>
      <c r="EET162" s="1"/>
      <c r="EEU162" s="1"/>
      <c r="EEV162" s="1"/>
      <c r="EEW162" s="1"/>
      <c r="EEX162" s="1"/>
      <c r="EEY162" s="1"/>
      <c r="EEZ162" s="1"/>
      <c r="EFA162" s="1"/>
      <c r="EFB162" s="1"/>
      <c r="EFC162" s="1"/>
      <c r="EFD162" s="1"/>
      <c r="EFE162" s="1"/>
      <c r="EFF162" s="1"/>
      <c r="EFG162" s="1"/>
      <c r="EFH162" s="1"/>
      <c r="EFI162" s="1"/>
      <c r="EFJ162" s="1"/>
      <c r="EFK162" s="1"/>
      <c r="EFL162" s="1"/>
      <c r="EFM162" s="1"/>
      <c r="EFN162" s="1"/>
      <c r="EFO162" s="1"/>
      <c r="EFP162" s="1"/>
      <c r="EFQ162" s="1"/>
      <c r="EFR162" s="1"/>
      <c r="EFS162" s="1"/>
      <c r="EFT162" s="1"/>
      <c r="EFU162" s="1"/>
      <c r="EFV162" s="1"/>
      <c r="EFW162" s="1"/>
      <c r="EFX162" s="1"/>
      <c r="EFY162" s="1"/>
      <c r="EFZ162" s="1"/>
      <c r="EGA162" s="1"/>
      <c r="EGB162" s="1"/>
      <c r="EGC162" s="1"/>
      <c r="EGD162" s="1"/>
      <c r="EGE162" s="1"/>
      <c r="EGF162" s="1"/>
      <c r="EGG162" s="1"/>
      <c r="EGH162" s="1"/>
      <c r="EGI162" s="1"/>
      <c r="EGJ162" s="1"/>
      <c r="EGK162" s="1"/>
      <c r="EGL162" s="1"/>
      <c r="EGM162" s="1"/>
      <c r="EGN162" s="1"/>
      <c r="EGO162" s="1"/>
      <c r="EGP162" s="1"/>
      <c r="EGQ162" s="1"/>
      <c r="EGR162" s="1"/>
      <c r="EGS162" s="1"/>
      <c r="EGT162" s="1"/>
      <c r="EGU162" s="1"/>
      <c r="EGV162" s="1"/>
      <c r="EGW162" s="1"/>
      <c r="EGX162" s="1"/>
      <c r="EGY162" s="1"/>
      <c r="EGZ162" s="1"/>
      <c r="EHA162" s="1"/>
      <c r="EHB162" s="1"/>
      <c r="EHC162" s="1"/>
      <c r="EHD162" s="1"/>
      <c r="EHE162" s="1"/>
      <c r="EHF162" s="1"/>
      <c r="EHG162" s="1"/>
      <c r="EHH162" s="1"/>
      <c r="EHI162" s="1"/>
      <c r="EHJ162" s="1"/>
      <c r="EHK162" s="1"/>
      <c r="EHL162" s="1"/>
      <c r="EHM162" s="1"/>
      <c r="EHN162" s="1"/>
      <c r="EHO162" s="1"/>
      <c r="EHP162" s="1"/>
      <c r="EHQ162" s="1"/>
      <c r="EHR162" s="1"/>
      <c r="EHS162" s="1"/>
      <c r="EHT162" s="1"/>
      <c r="EHU162" s="1"/>
      <c r="EHV162" s="1"/>
      <c r="EHW162" s="1"/>
      <c r="EHX162" s="1"/>
      <c r="EHY162" s="1"/>
      <c r="EHZ162" s="1"/>
      <c r="EIA162" s="1"/>
      <c r="EIB162" s="1"/>
      <c r="EIC162" s="1"/>
      <c r="EID162" s="1"/>
      <c r="EIE162" s="1"/>
      <c r="EIF162" s="1"/>
      <c r="EIG162" s="1"/>
      <c r="EIH162" s="1"/>
      <c r="EII162" s="1"/>
      <c r="EIJ162" s="1"/>
      <c r="EIK162" s="1"/>
      <c r="EIL162" s="1"/>
      <c r="EIM162" s="1"/>
      <c r="EIN162" s="1"/>
      <c r="EIO162" s="1"/>
      <c r="EIP162" s="1"/>
      <c r="EIQ162" s="1"/>
      <c r="EIR162" s="1"/>
      <c r="EIS162" s="1"/>
      <c r="EIT162" s="1"/>
      <c r="EIU162" s="1"/>
      <c r="EIV162" s="1"/>
      <c r="EIW162" s="1"/>
      <c r="EIX162" s="1"/>
      <c r="EIY162" s="1"/>
      <c r="EIZ162" s="1"/>
      <c r="EJA162" s="1"/>
      <c r="EJB162" s="1"/>
      <c r="EJC162" s="1"/>
      <c r="EJD162" s="1"/>
      <c r="EJE162" s="1"/>
      <c r="EJF162" s="1"/>
      <c r="EJG162" s="1"/>
      <c r="EJH162" s="1"/>
      <c r="EJI162" s="1"/>
      <c r="EJJ162" s="1"/>
      <c r="EJK162" s="1"/>
      <c r="EJL162" s="1"/>
      <c r="EJM162" s="1"/>
      <c r="EJN162" s="1"/>
      <c r="EJO162" s="1"/>
      <c r="EJP162" s="1"/>
      <c r="EJQ162" s="1"/>
      <c r="EJR162" s="1"/>
      <c r="EJS162" s="1"/>
      <c r="EJT162" s="1"/>
      <c r="EJU162" s="1"/>
      <c r="EJV162" s="1"/>
      <c r="EJW162" s="1"/>
      <c r="EJX162" s="1"/>
      <c r="EJY162" s="1"/>
      <c r="EJZ162" s="1"/>
      <c r="EKA162" s="1"/>
      <c r="EKB162" s="1"/>
      <c r="EKC162" s="1"/>
      <c r="EKD162" s="1"/>
      <c r="EKE162" s="1"/>
      <c r="EKF162" s="1"/>
      <c r="EKG162" s="1"/>
      <c r="EKH162" s="1"/>
      <c r="EKI162" s="1"/>
      <c r="EKJ162" s="1"/>
      <c r="EKK162" s="1"/>
      <c r="EKL162" s="1"/>
      <c r="EKM162" s="1"/>
      <c r="EKN162" s="1"/>
      <c r="EKO162" s="1"/>
      <c r="EKP162" s="1"/>
      <c r="EKQ162" s="1"/>
      <c r="EKR162" s="1"/>
      <c r="EKS162" s="1"/>
      <c r="EKT162" s="1"/>
      <c r="EKU162" s="1"/>
      <c r="EKV162" s="1"/>
      <c r="EKW162" s="1"/>
      <c r="EKX162" s="1"/>
      <c r="EKY162" s="1"/>
      <c r="EKZ162" s="1"/>
      <c r="ELA162" s="1"/>
      <c r="ELB162" s="1"/>
      <c r="ELC162" s="1"/>
      <c r="ELD162" s="1"/>
      <c r="ELE162" s="1"/>
      <c r="ELF162" s="1"/>
      <c r="ELG162" s="1"/>
      <c r="ELH162" s="1"/>
      <c r="ELI162" s="1"/>
      <c r="ELJ162" s="1"/>
      <c r="ELK162" s="1"/>
      <c r="ELL162" s="1"/>
      <c r="ELM162" s="1"/>
      <c r="ELN162" s="1"/>
      <c r="ELO162" s="1"/>
      <c r="ELP162" s="1"/>
      <c r="ELQ162" s="1"/>
      <c r="ELR162" s="1"/>
      <c r="ELS162" s="1"/>
      <c r="ELT162" s="1"/>
      <c r="ELU162" s="1"/>
      <c r="ELV162" s="1"/>
      <c r="ELW162" s="1"/>
      <c r="ELX162" s="1"/>
      <c r="ELY162" s="1"/>
      <c r="ELZ162" s="1"/>
      <c r="EMA162" s="1"/>
      <c r="EMB162" s="1"/>
      <c r="EMC162" s="1"/>
      <c r="EMD162" s="1"/>
      <c r="EME162" s="1"/>
      <c r="EMF162" s="1"/>
      <c r="EMG162" s="1"/>
      <c r="EMH162" s="1"/>
      <c r="EMI162" s="1"/>
      <c r="EMJ162" s="1"/>
      <c r="EMK162" s="1"/>
      <c r="EML162" s="1"/>
      <c r="EMM162" s="1"/>
      <c r="EMN162" s="1"/>
      <c r="EMO162" s="1"/>
      <c r="EMP162" s="1"/>
      <c r="EMQ162" s="1"/>
      <c r="EMR162" s="1"/>
      <c r="EMS162" s="1"/>
      <c r="EMT162" s="1"/>
      <c r="EMU162" s="1"/>
      <c r="EMV162" s="1"/>
      <c r="EMW162" s="1"/>
      <c r="EMX162" s="1"/>
      <c r="EMY162" s="1"/>
      <c r="EMZ162" s="1"/>
      <c r="ENA162" s="1"/>
      <c r="ENB162" s="1"/>
      <c r="ENC162" s="1"/>
      <c r="END162" s="1"/>
      <c r="ENE162" s="1"/>
      <c r="ENF162" s="1"/>
      <c r="ENG162" s="1"/>
      <c r="ENH162" s="1"/>
      <c r="ENI162" s="1"/>
      <c r="ENJ162" s="1"/>
      <c r="ENK162" s="1"/>
      <c r="ENL162" s="1"/>
      <c r="ENM162" s="1"/>
      <c r="ENN162" s="1"/>
      <c r="ENO162" s="1"/>
      <c r="ENP162" s="1"/>
      <c r="ENQ162" s="1"/>
      <c r="ENR162" s="1"/>
      <c r="ENS162" s="1"/>
      <c r="ENT162" s="1"/>
      <c r="ENU162" s="1"/>
      <c r="ENV162" s="1"/>
      <c r="ENW162" s="1"/>
      <c r="ENX162" s="1"/>
      <c r="ENY162" s="1"/>
      <c r="ENZ162" s="1"/>
      <c r="EOA162" s="1"/>
      <c r="EOB162" s="1"/>
      <c r="EOC162" s="1"/>
      <c r="EOD162" s="1"/>
      <c r="EOE162" s="1"/>
      <c r="EOF162" s="1"/>
      <c r="EOG162" s="1"/>
      <c r="EOH162" s="1"/>
      <c r="EOI162" s="1"/>
      <c r="EOJ162" s="1"/>
      <c r="EOK162" s="1"/>
      <c r="EOL162" s="1"/>
      <c r="EOM162" s="1"/>
      <c r="EON162" s="1"/>
      <c r="EOO162" s="1"/>
      <c r="EOP162" s="1"/>
      <c r="EOQ162" s="1"/>
      <c r="EOR162" s="1"/>
      <c r="EOS162" s="1"/>
      <c r="EOT162" s="1"/>
      <c r="EOU162" s="1"/>
      <c r="EOV162" s="1"/>
      <c r="EOW162" s="1"/>
      <c r="EOX162" s="1"/>
      <c r="EOY162" s="1"/>
      <c r="EOZ162" s="1"/>
      <c r="EPA162" s="1"/>
      <c r="EPB162" s="1"/>
      <c r="EPC162" s="1"/>
      <c r="EPD162" s="1"/>
      <c r="EPE162" s="1"/>
      <c r="EPF162" s="1"/>
      <c r="EPG162" s="1"/>
      <c r="EPH162" s="1"/>
      <c r="EPI162" s="1"/>
      <c r="EPJ162" s="1"/>
      <c r="EPK162" s="1"/>
      <c r="EPL162" s="1"/>
      <c r="EPM162" s="1"/>
      <c r="EPN162" s="1"/>
      <c r="EPO162" s="1"/>
      <c r="EPP162" s="1"/>
      <c r="EPQ162" s="1"/>
      <c r="EPR162" s="1"/>
      <c r="EPS162" s="1"/>
      <c r="EPT162" s="1"/>
      <c r="EPU162" s="1"/>
      <c r="EPV162" s="1"/>
      <c r="EPW162" s="1"/>
      <c r="EPX162" s="1"/>
      <c r="EPY162" s="1"/>
      <c r="EPZ162" s="1"/>
      <c r="EQA162" s="1"/>
      <c r="EQB162" s="1"/>
      <c r="EQC162" s="1"/>
      <c r="EQD162" s="1"/>
      <c r="EQE162" s="1"/>
      <c r="EQF162" s="1"/>
      <c r="EQG162" s="1"/>
      <c r="EQH162" s="1"/>
      <c r="EQI162" s="1"/>
      <c r="EQJ162" s="1"/>
      <c r="EQK162" s="1"/>
      <c r="EQL162" s="1"/>
      <c r="EQM162" s="1"/>
      <c r="EQN162" s="1"/>
      <c r="EQO162" s="1"/>
      <c r="EQP162" s="1"/>
      <c r="EQQ162" s="1"/>
      <c r="EQR162" s="1"/>
      <c r="EQS162" s="1"/>
      <c r="EQT162" s="1"/>
      <c r="EQU162" s="1"/>
      <c r="EQV162" s="1"/>
      <c r="EQW162" s="1"/>
      <c r="EQX162" s="1"/>
      <c r="EQY162" s="1"/>
      <c r="EQZ162" s="1"/>
      <c r="ERA162" s="1"/>
      <c r="ERB162" s="1"/>
      <c r="ERC162" s="1"/>
      <c r="ERD162" s="1"/>
      <c r="ERE162" s="1"/>
      <c r="ERF162" s="1"/>
      <c r="ERG162" s="1"/>
      <c r="ERH162" s="1"/>
      <c r="ERI162" s="1"/>
      <c r="ERJ162" s="1"/>
      <c r="ERK162" s="1"/>
      <c r="ERL162" s="1"/>
      <c r="ERM162" s="1"/>
      <c r="ERN162" s="1"/>
      <c r="ERO162" s="1"/>
      <c r="ERP162" s="1"/>
      <c r="ERQ162" s="1"/>
      <c r="ERR162" s="1"/>
      <c r="ERS162" s="1"/>
      <c r="ERT162" s="1"/>
      <c r="ERU162" s="1"/>
      <c r="ERV162" s="1"/>
      <c r="ERW162" s="1"/>
      <c r="ERX162" s="1"/>
      <c r="ERY162" s="1"/>
      <c r="ERZ162" s="1"/>
      <c r="ESA162" s="1"/>
      <c r="ESB162" s="1"/>
      <c r="ESC162" s="1"/>
      <c r="ESD162" s="1"/>
      <c r="ESE162" s="1"/>
      <c r="ESF162" s="1"/>
      <c r="ESG162" s="1"/>
      <c r="ESH162" s="1"/>
      <c r="ESI162" s="1"/>
      <c r="ESJ162" s="1"/>
      <c r="ESK162" s="1"/>
      <c r="ESL162" s="1"/>
      <c r="ESM162" s="1"/>
      <c r="ESN162" s="1"/>
      <c r="ESO162" s="1"/>
      <c r="ESP162" s="1"/>
      <c r="ESQ162" s="1"/>
      <c r="ESR162" s="1"/>
      <c r="ESS162" s="1"/>
      <c r="EST162" s="1"/>
      <c r="ESU162" s="1"/>
      <c r="ESV162" s="1"/>
      <c r="ESW162" s="1"/>
      <c r="ESX162" s="1"/>
      <c r="ESY162" s="1"/>
      <c r="ESZ162" s="1"/>
      <c r="ETA162" s="1"/>
      <c r="ETB162" s="1"/>
      <c r="ETC162" s="1"/>
      <c r="ETD162" s="1"/>
      <c r="ETE162" s="1"/>
      <c r="ETF162" s="1"/>
      <c r="ETG162" s="1"/>
      <c r="ETH162" s="1"/>
      <c r="ETI162" s="1"/>
      <c r="ETJ162" s="1"/>
      <c r="ETK162" s="1"/>
      <c r="ETL162" s="1"/>
      <c r="ETM162" s="1"/>
      <c r="ETN162" s="1"/>
      <c r="ETO162" s="1"/>
      <c r="ETP162" s="1"/>
      <c r="ETQ162" s="1"/>
      <c r="ETR162" s="1"/>
      <c r="ETS162" s="1"/>
      <c r="ETT162" s="1"/>
      <c r="ETU162" s="1"/>
      <c r="ETV162" s="1"/>
      <c r="ETW162" s="1"/>
      <c r="ETX162" s="1"/>
      <c r="ETY162" s="1"/>
      <c r="ETZ162" s="1"/>
      <c r="EUA162" s="1"/>
      <c r="EUB162" s="1"/>
      <c r="EUC162" s="1"/>
      <c r="EUD162" s="1"/>
      <c r="EUE162" s="1"/>
      <c r="EUF162" s="1"/>
      <c r="EUG162" s="1"/>
      <c r="EUH162" s="1"/>
      <c r="EUI162" s="1"/>
      <c r="EUJ162" s="1"/>
      <c r="EUK162" s="1"/>
      <c r="EUL162" s="1"/>
      <c r="EUM162" s="1"/>
      <c r="EUN162" s="1"/>
      <c r="EUO162" s="1"/>
      <c r="EUP162" s="1"/>
      <c r="EUQ162" s="1"/>
      <c r="EUR162" s="1"/>
      <c r="EUS162" s="1"/>
      <c r="EUT162" s="1"/>
      <c r="EUU162" s="1"/>
      <c r="EUV162" s="1"/>
      <c r="EUW162" s="1"/>
      <c r="EUX162" s="1"/>
      <c r="EUY162" s="1"/>
      <c r="EUZ162" s="1"/>
      <c r="EVA162" s="1"/>
      <c r="EVB162" s="1"/>
      <c r="EVC162" s="1"/>
      <c r="EVD162" s="1"/>
      <c r="EVE162" s="1"/>
      <c r="EVF162" s="1"/>
      <c r="EVG162" s="1"/>
      <c r="EVH162" s="1"/>
      <c r="EVI162" s="1"/>
      <c r="EVJ162" s="1"/>
      <c r="EVK162" s="1"/>
      <c r="EVL162" s="1"/>
      <c r="EVM162" s="1"/>
      <c r="EVN162" s="1"/>
      <c r="EVO162" s="1"/>
      <c r="EVP162" s="1"/>
      <c r="EVQ162" s="1"/>
      <c r="EVR162" s="1"/>
      <c r="EVS162" s="1"/>
      <c r="EVT162" s="1"/>
      <c r="EVU162" s="1"/>
      <c r="EVV162" s="1"/>
      <c r="EVW162" s="1"/>
      <c r="EVX162" s="1"/>
      <c r="EVY162" s="1"/>
      <c r="EVZ162" s="1"/>
      <c r="EWA162" s="1"/>
      <c r="EWB162" s="1"/>
      <c r="EWC162" s="1"/>
      <c r="EWD162" s="1"/>
      <c r="EWE162" s="1"/>
      <c r="EWF162" s="1"/>
      <c r="EWG162" s="1"/>
      <c r="EWH162" s="1"/>
      <c r="EWI162" s="1"/>
      <c r="EWJ162" s="1"/>
      <c r="EWK162" s="1"/>
      <c r="EWL162" s="1"/>
      <c r="EWM162" s="1"/>
      <c r="EWN162" s="1"/>
      <c r="EWO162" s="1"/>
      <c r="EWP162" s="1"/>
      <c r="EWQ162" s="1"/>
      <c r="EWR162" s="1"/>
      <c r="EWS162" s="1"/>
      <c r="EWT162" s="1"/>
      <c r="EWU162" s="1"/>
      <c r="EWV162" s="1"/>
      <c r="EWW162" s="1"/>
      <c r="EWX162" s="1"/>
      <c r="EWY162" s="1"/>
      <c r="EWZ162" s="1"/>
      <c r="EXA162" s="1"/>
      <c r="EXB162" s="1"/>
      <c r="EXC162" s="1"/>
      <c r="EXD162" s="1"/>
      <c r="EXE162" s="1"/>
      <c r="EXF162" s="1"/>
      <c r="EXG162" s="1"/>
      <c r="EXH162" s="1"/>
      <c r="EXI162" s="1"/>
      <c r="EXJ162" s="1"/>
      <c r="EXK162" s="1"/>
      <c r="EXL162" s="1"/>
      <c r="EXM162" s="1"/>
      <c r="EXN162" s="1"/>
      <c r="EXO162" s="1"/>
      <c r="EXP162" s="1"/>
      <c r="EXQ162" s="1"/>
      <c r="EXR162" s="1"/>
      <c r="EXS162" s="1"/>
      <c r="EXT162" s="1"/>
      <c r="EXU162" s="1"/>
      <c r="EXV162" s="1"/>
      <c r="EXW162" s="1"/>
      <c r="EXX162" s="1"/>
      <c r="EXY162" s="1"/>
      <c r="EXZ162" s="1"/>
      <c r="EYA162" s="1"/>
      <c r="EYB162" s="1"/>
      <c r="EYC162" s="1"/>
      <c r="EYD162" s="1"/>
      <c r="EYE162" s="1"/>
      <c r="EYF162" s="1"/>
      <c r="EYG162" s="1"/>
      <c r="EYH162" s="1"/>
      <c r="EYI162" s="1"/>
      <c r="EYJ162" s="1"/>
      <c r="EYK162" s="1"/>
      <c r="EYL162" s="1"/>
      <c r="EYM162" s="1"/>
      <c r="EYN162" s="1"/>
      <c r="EYO162" s="1"/>
      <c r="EYP162" s="1"/>
      <c r="EYQ162" s="1"/>
      <c r="EYR162" s="1"/>
      <c r="EYS162" s="1"/>
      <c r="EYT162" s="1"/>
      <c r="EYU162" s="1"/>
      <c r="EYV162" s="1"/>
      <c r="EYW162" s="1"/>
      <c r="EYX162" s="1"/>
      <c r="EYY162" s="1"/>
      <c r="EYZ162" s="1"/>
      <c r="EZA162" s="1"/>
      <c r="EZB162" s="1"/>
      <c r="EZC162" s="1"/>
      <c r="EZD162" s="1"/>
      <c r="EZE162" s="1"/>
      <c r="EZF162" s="1"/>
      <c r="EZG162" s="1"/>
      <c r="EZH162" s="1"/>
      <c r="EZI162" s="1"/>
      <c r="EZJ162" s="1"/>
      <c r="EZK162" s="1"/>
      <c r="EZL162" s="1"/>
      <c r="EZM162" s="1"/>
      <c r="EZN162" s="1"/>
      <c r="EZO162" s="1"/>
      <c r="EZP162" s="1"/>
      <c r="EZQ162" s="1"/>
      <c r="EZR162" s="1"/>
      <c r="EZS162" s="1"/>
      <c r="EZT162" s="1"/>
      <c r="EZU162" s="1"/>
      <c r="EZV162" s="1"/>
      <c r="EZW162" s="1"/>
      <c r="EZX162" s="1"/>
      <c r="EZY162" s="1"/>
      <c r="EZZ162" s="1"/>
      <c r="FAA162" s="1"/>
      <c r="FAB162" s="1"/>
      <c r="FAC162" s="1"/>
      <c r="FAD162" s="1"/>
      <c r="FAE162" s="1"/>
      <c r="FAF162" s="1"/>
      <c r="FAG162" s="1"/>
      <c r="FAH162" s="1"/>
      <c r="FAI162" s="1"/>
      <c r="FAJ162" s="1"/>
      <c r="FAK162" s="1"/>
      <c r="FAL162" s="1"/>
      <c r="FAM162" s="1"/>
      <c r="FAN162" s="1"/>
      <c r="FAO162" s="1"/>
      <c r="FAP162" s="1"/>
      <c r="FAQ162" s="1"/>
      <c r="FAR162" s="1"/>
      <c r="FAS162" s="1"/>
      <c r="FAT162" s="1"/>
      <c r="FAU162" s="1"/>
      <c r="FAV162" s="1"/>
      <c r="FAW162" s="1"/>
      <c r="FAX162" s="1"/>
      <c r="FAY162" s="1"/>
      <c r="FAZ162" s="1"/>
      <c r="FBA162" s="1"/>
      <c r="FBB162" s="1"/>
      <c r="FBC162" s="1"/>
      <c r="FBD162" s="1"/>
      <c r="FBE162" s="1"/>
      <c r="FBF162" s="1"/>
      <c r="FBG162" s="1"/>
      <c r="FBH162" s="1"/>
      <c r="FBI162" s="1"/>
      <c r="FBJ162" s="1"/>
      <c r="FBK162" s="1"/>
      <c r="FBL162" s="1"/>
      <c r="FBM162" s="1"/>
      <c r="FBN162" s="1"/>
      <c r="FBO162" s="1"/>
      <c r="FBP162" s="1"/>
      <c r="FBQ162" s="1"/>
      <c r="FBR162" s="1"/>
      <c r="FBS162" s="1"/>
      <c r="FBT162" s="1"/>
      <c r="FBU162" s="1"/>
      <c r="FBV162" s="1"/>
      <c r="FBW162" s="1"/>
      <c r="FBX162" s="1"/>
      <c r="FBY162" s="1"/>
      <c r="FBZ162" s="1"/>
      <c r="FCA162" s="1"/>
      <c r="FCB162" s="1"/>
      <c r="FCC162" s="1"/>
      <c r="FCD162" s="1"/>
      <c r="FCE162" s="1"/>
      <c r="FCF162" s="1"/>
      <c r="FCG162" s="1"/>
      <c r="FCH162" s="1"/>
      <c r="FCI162" s="1"/>
      <c r="FCJ162" s="1"/>
      <c r="FCK162" s="1"/>
      <c r="FCL162" s="1"/>
      <c r="FCM162" s="1"/>
      <c r="FCN162" s="1"/>
      <c r="FCO162" s="1"/>
      <c r="FCP162" s="1"/>
      <c r="FCQ162" s="1"/>
      <c r="FCR162" s="1"/>
      <c r="FCS162" s="1"/>
      <c r="FCT162" s="1"/>
      <c r="FCU162" s="1"/>
      <c r="FCV162" s="1"/>
      <c r="FCW162" s="1"/>
      <c r="FCX162" s="1"/>
      <c r="FCY162" s="1"/>
      <c r="FCZ162" s="1"/>
      <c r="FDA162" s="1"/>
      <c r="FDB162" s="1"/>
      <c r="FDC162" s="1"/>
      <c r="FDD162" s="1"/>
      <c r="FDE162" s="1"/>
      <c r="FDF162" s="1"/>
      <c r="FDG162" s="1"/>
      <c r="FDH162" s="1"/>
      <c r="FDI162" s="1"/>
      <c r="FDJ162" s="1"/>
      <c r="FDK162" s="1"/>
      <c r="FDL162" s="1"/>
      <c r="FDM162" s="1"/>
      <c r="FDN162" s="1"/>
      <c r="FDO162" s="1"/>
      <c r="FDP162" s="1"/>
      <c r="FDQ162" s="1"/>
      <c r="FDR162" s="1"/>
      <c r="FDS162" s="1"/>
      <c r="FDT162" s="1"/>
      <c r="FDU162" s="1"/>
      <c r="FDV162" s="1"/>
      <c r="FDW162" s="1"/>
      <c r="FDX162" s="1"/>
      <c r="FDY162" s="1"/>
      <c r="FDZ162" s="1"/>
      <c r="FEA162" s="1"/>
      <c r="FEB162" s="1"/>
      <c r="FEC162" s="1"/>
      <c r="FED162" s="1"/>
      <c r="FEE162" s="1"/>
      <c r="FEF162" s="1"/>
      <c r="FEG162" s="1"/>
      <c r="FEH162" s="1"/>
      <c r="FEI162" s="1"/>
      <c r="FEJ162" s="1"/>
      <c r="FEK162" s="1"/>
      <c r="FEL162" s="1"/>
      <c r="FEM162" s="1"/>
      <c r="FEN162" s="1"/>
      <c r="FEO162" s="1"/>
      <c r="FEP162" s="1"/>
      <c r="FEQ162" s="1"/>
      <c r="FER162" s="1"/>
      <c r="FES162" s="1"/>
      <c r="FET162" s="1"/>
      <c r="FEU162" s="1"/>
      <c r="FEV162" s="1"/>
      <c r="FEW162" s="1"/>
      <c r="FEX162" s="1"/>
      <c r="FEY162" s="1"/>
      <c r="FEZ162" s="1"/>
      <c r="FFA162" s="1"/>
      <c r="FFB162" s="1"/>
      <c r="FFC162" s="1"/>
      <c r="FFD162" s="1"/>
      <c r="FFE162" s="1"/>
      <c r="FFF162" s="1"/>
      <c r="FFG162" s="1"/>
      <c r="FFH162" s="1"/>
      <c r="FFI162" s="1"/>
      <c r="FFJ162" s="1"/>
      <c r="FFK162" s="1"/>
      <c r="FFL162" s="1"/>
      <c r="FFM162" s="1"/>
      <c r="FFN162" s="1"/>
      <c r="FFO162" s="1"/>
      <c r="FFP162" s="1"/>
      <c r="FFQ162" s="1"/>
      <c r="FFR162" s="1"/>
      <c r="FFS162" s="1"/>
      <c r="FFT162" s="1"/>
      <c r="FFU162" s="1"/>
      <c r="FFV162" s="1"/>
      <c r="FFW162" s="1"/>
      <c r="FFX162" s="1"/>
      <c r="FFY162" s="1"/>
      <c r="FFZ162" s="1"/>
      <c r="FGA162" s="1"/>
      <c r="FGB162" s="1"/>
      <c r="FGC162" s="1"/>
      <c r="FGD162" s="1"/>
      <c r="FGE162" s="1"/>
      <c r="FGF162" s="1"/>
      <c r="FGG162" s="1"/>
      <c r="FGH162" s="1"/>
      <c r="FGI162" s="1"/>
      <c r="FGJ162" s="1"/>
      <c r="FGK162" s="1"/>
      <c r="FGL162" s="1"/>
      <c r="FGM162" s="1"/>
      <c r="FGN162" s="1"/>
      <c r="FGO162" s="1"/>
      <c r="FGP162" s="1"/>
      <c r="FGQ162" s="1"/>
      <c r="FGR162" s="1"/>
      <c r="FGS162" s="1"/>
      <c r="FGT162" s="1"/>
      <c r="FGU162" s="1"/>
      <c r="FGV162" s="1"/>
      <c r="FGW162" s="1"/>
      <c r="FGX162" s="1"/>
      <c r="FGY162" s="1"/>
      <c r="FGZ162" s="1"/>
      <c r="FHA162" s="1"/>
      <c r="FHB162" s="1"/>
      <c r="FHC162" s="1"/>
      <c r="FHD162" s="1"/>
      <c r="FHE162" s="1"/>
      <c r="FHF162" s="1"/>
      <c r="FHG162" s="1"/>
      <c r="FHH162" s="1"/>
      <c r="FHI162" s="1"/>
      <c r="FHJ162" s="1"/>
      <c r="FHK162" s="1"/>
      <c r="FHL162" s="1"/>
      <c r="FHM162" s="1"/>
      <c r="FHN162" s="1"/>
      <c r="FHO162" s="1"/>
      <c r="FHP162" s="1"/>
      <c r="FHQ162" s="1"/>
      <c r="FHR162" s="1"/>
      <c r="FHS162" s="1"/>
      <c r="FHT162" s="1"/>
      <c r="FHU162" s="1"/>
      <c r="FHV162" s="1"/>
      <c r="FHW162" s="1"/>
      <c r="FHX162" s="1"/>
      <c r="FHY162" s="1"/>
      <c r="FHZ162" s="1"/>
      <c r="FIA162" s="1"/>
      <c r="FIB162" s="1"/>
      <c r="FIC162" s="1"/>
      <c r="FID162" s="1"/>
      <c r="FIE162" s="1"/>
      <c r="FIF162" s="1"/>
      <c r="FIG162" s="1"/>
      <c r="FIH162" s="1"/>
      <c r="FII162" s="1"/>
      <c r="FIJ162" s="1"/>
      <c r="FIK162" s="1"/>
      <c r="FIL162" s="1"/>
      <c r="FIM162" s="1"/>
      <c r="FIN162" s="1"/>
      <c r="FIO162" s="1"/>
      <c r="FIP162" s="1"/>
      <c r="FIQ162" s="1"/>
      <c r="FIR162" s="1"/>
      <c r="FIS162" s="1"/>
      <c r="FIT162" s="1"/>
      <c r="FIU162" s="1"/>
      <c r="FIV162" s="1"/>
      <c r="FIW162" s="1"/>
      <c r="FIX162" s="1"/>
      <c r="FIY162" s="1"/>
      <c r="FIZ162" s="1"/>
      <c r="FJA162" s="1"/>
      <c r="FJB162" s="1"/>
      <c r="FJC162" s="1"/>
      <c r="FJD162" s="1"/>
      <c r="FJE162" s="1"/>
      <c r="FJF162" s="1"/>
      <c r="FJG162" s="1"/>
      <c r="FJH162" s="1"/>
      <c r="FJI162" s="1"/>
      <c r="FJJ162" s="1"/>
      <c r="FJK162" s="1"/>
      <c r="FJL162" s="1"/>
      <c r="FJM162" s="1"/>
      <c r="FJN162" s="1"/>
      <c r="FJO162" s="1"/>
      <c r="FJP162" s="1"/>
      <c r="FJQ162" s="1"/>
      <c r="FJR162" s="1"/>
      <c r="FJS162" s="1"/>
      <c r="FJT162" s="1"/>
      <c r="FJU162" s="1"/>
      <c r="FJV162" s="1"/>
      <c r="FJW162" s="1"/>
      <c r="FJX162" s="1"/>
      <c r="FJY162" s="1"/>
      <c r="FJZ162" s="1"/>
      <c r="FKA162" s="1"/>
      <c r="FKB162" s="1"/>
      <c r="FKC162" s="1"/>
      <c r="FKD162" s="1"/>
      <c r="FKE162" s="1"/>
      <c r="FKF162" s="1"/>
      <c r="FKG162" s="1"/>
      <c r="FKH162" s="1"/>
      <c r="FKI162" s="1"/>
      <c r="FKJ162" s="1"/>
      <c r="FKK162" s="1"/>
      <c r="FKL162" s="1"/>
      <c r="FKM162" s="1"/>
      <c r="FKN162" s="1"/>
      <c r="FKO162" s="1"/>
      <c r="FKP162" s="1"/>
      <c r="FKQ162" s="1"/>
      <c r="FKR162" s="1"/>
      <c r="FKS162" s="1"/>
      <c r="FKT162" s="1"/>
      <c r="FKU162" s="1"/>
      <c r="FKV162" s="1"/>
      <c r="FKW162" s="1"/>
      <c r="FKX162" s="1"/>
      <c r="FKY162" s="1"/>
      <c r="FKZ162" s="1"/>
      <c r="FLA162" s="1"/>
      <c r="FLB162" s="1"/>
      <c r="FLC162" s="1"/>
      <c r="FLD162" s="1"/>
      <c r="FLE162" s="1"/>
      <c r="FLF162" s="1"/>
      <c r="FLG162" s="1"/>
      <c r="FLH162" s="1"/>
      <c r="FLI162" s="1"/>
      <c r="FLJ162" s="1"/>
      <c r="FLK162" s="1"/>
      <c r="FLL162" s="1"/>
      <c r="FLM162" s="1"/>
      <c r="FLN162" s="1"/>
      <c r="FLO162" s="1"/>
      <c r="FLP162" s="1"/>
      <c r="FLQ162" s="1"/>
      <c r="FLR162" s="1"/>
      <c r="FLS162" s="1"/>
      <c r="FLT162" s="1"/>
      <c r="FLU162" s="1"/>
      <c r="FLV162" s="1"/>
      <c r="FLW162" s="1"/>
      <c r="FLX162" s="1"/>
      <c r="FLY162" s="1"/>
      <c r="FLZ162" s="1"/>
      <c r="FMA162" s="1"/>
      <c r="FMB162" s="1"/>
      <c r="FMC162" s="1"/>
      <c r="FMD162" s="1"/>
      <c r="FME162" s="1"/>
      <c r="FMF162" s="1"/>
      <c r="FMG162" s="1"/>
      <c r="FMH162" s="1"/>
      <c r="FMI162" s="1"/>
      <c r="FMJ162" s="1"/>
      <c r="FMK162" s="1"/>
      <c r="FML162" s="1"/>
      <c r="FMM162" s="1"/>
      <c r="FMN162" s="1"/>
      <c r="FMO162" s="1"/>
      <c r="FMP162" s="1"/>
      <c r="FMQ162" s="1"/>
      <c r="FMR162" s="1"/>
      <c r="FMS162" s="1"/>
      <c r="FMT162" s="1"/>
      <c r="FMU162" s="1"/>
      <c r="FMV162" s="1"/>
      <c r="FMW162" s="1"/>
      <c r="FMX162" s="1"/>
      <c r="FMY162" s="1"/>
      <c r="FMZ162" s="1"/>
      <c r="FNA162" s="1"/>
      <c r="FNB162" s="1"/>
      <c r="FNC162" s="1"/>
      <c r="FND162" s="1"/>
      <c r="FNE162" s="1"/>
      <c r="FNF162" s="1"/>
      <c r="FNG162" s="1"/>
      <c r="FNH162" s="1"/>
      <c r="FNI162" s="1"/>
      <c r="FNJ162" s="1"/>
      <c r="FNK162" s="1"/>
      <c r="FNL162" s="1"/>
      <c r="FNM162" s="1"/>
      <c r="FNN162" s="1"/>
      <c r="FNO162" s="1"/>
      <c r="FNP162" s="1"/>
      <c r="FNQ162" s="1"/>
      <c r="FNR162" s="1"/>
      <c r="FNS162" s="1"/>
      <c r="FNT162" s="1"/>
      <c r="FNU162" s="1"/>
      <c r="FNV162" s="1"/>
      <c r="FNW162" s="1"/>
      <c r="FNX162" s="1"/>
      <c r="FNY162" s="1"/>
      <c r="FNZ162" s="1"/>
      <c r="FOA162" s="1"/>
      <c r="FOB162" s="1"/>
      <c r="FOC162" s="1"/>
      <c r="FOD162" s="1"/>
      <c r="FOE162" s="1"/>
      <c r="FOF162" s="1"/>
      <c r="FOG162" s="1"/>
      <c r="FOH162" s="1"/>
      <c r="FOI162" s="1"/>
      <c r="FOJ162" s="1"/>
      <c r="FOK162" s="1"/>
      <c r="FOL162" s="1"/>
      <c r="FOM162" s="1"/>
      <c r="FON162" s="1"/>
      <c r="FOO162" s="1"/>
      <c r="FOP162" s="1"/>
      <c r="FOQ162" s="1"/>
      <c r="FOR162" s="1"/>
      <c r="FOS162" s="1"/>
      <c r="FOT162" s="1"/>
      <c r="FOU162" s="1"/>
      <c r="FOV162" s="1"/>
      <c r="FOW162" s="1"/>
      <c r="FOX162" s="1"/>
      <c r="FOY162" s="1"/>
      <c r="FOZ162" s="1"/>
      <c r="FPA162" s="1"/>
      <c r="FPB162" s="1"/>
      <c r="FPC162" s="1"/>
      <c r="FPD162" s="1"/>
      <c r="FPE162" s="1"/>
      <c r="FPF162" s="1"/>
      <c r="FPG162" s="1"/>
      <c r="FPH162" s="1"/>
      <c r="FPI162" s="1"/>
      <c r="FPJ162" s="1"/>
      <c r="FPK162" s="1"/>
      <c r="FPL162" s="1"/>
      <c r="FPM162" s="1"/>
      <c r="FPN162" s="1"/>
      <c r="FPO162" s="1"/>
      <c r="FPP162" s="1"/>
      <c r="FPQ162" s="1"/>
      <c r="FPR162" s="1"/>
      <c r="FPS162" s="1"/>
      <c r="FPT162" s="1"/>
      <c r="FPU162" s="1"/>
      <c r="FPV162" s="1"/>
      <c r="FPW162" s="1"/>
      <c r="FPX162" s="1"/>
      <c r="FPY162" s="1"/>
      <c r="FPZ162" s="1"/>
      <c r="FQA162" s="1"/>
      <c r="FQB162" s="1"/>
      <c r="FQC162" s="1"/>
      <c r="FQD162" s="1"/>
      <c r="FQE162" s="1"/>
      <c r="FQF162" s="1"/>
      <c r="FQG162" s="1"/>
      <c r="FQH162" s="1"/>
      <c r="FQI162" s="1"/>
      <c r="FQJ162" s="1"/>
      <c r="FQK162" s="1"/>
      <c r="FQL162" s="1"/>
      <c r="FQM162" s="1"/>
      <c r="FQN162" s="1"/>
      <c r="FQO162" s="1"/>
      <c r="FQP162" s="1"/>
      <c r="FQQ162" s="1"/>
      <c r="FQR162" s="1"/>
      <c r="FQS162" s="1"/>
      <c r="FQT162" s="1"/>
      <c r="FQU162" s="1"/>
      <c r="FQV162" s="1"/>
      <c r="FQW162" s="1"/>
      <c r="FQX162" s="1"/>
      <c r="FQY162" s="1"/>
      <c r="FQZ162" s="1"/>
      <c r="FRA162" s="1"/>
      <c r="FRB162" s="1"/>
      <c r="FRC162" s="1"/>
      <c r="FRD162" s="1"/>
      <c r="FRE162" s="1"/>
      <c r="FRF162" s="1"/>
      <c r="FRG162" s="1"/>
      <c r="FRH162" s="1"/>
      <c r="FRI162" s="1"/>
      <c r="FRJ162" s="1"/>
      <c r="FRK162" s="1"/>
      <c r="FRL162" s="1"/>
      <c r="FRM162" s="1"/>
      <c r="FRN162" s="1"/>
      <c r="FRO162" s="1"/>
      <c r="FRP162" s="1"/>
      <c r="FRQ162" s="1"/>
      <c r="FRR162" s="1"/>
      <c r="FRS162" s="1"/>
      <c r="FRT162" s="1"/>
      <c r="FRU162" s="1"/>
      <c r="FRV162" s="1"/>
      <c r="FRW162" s="1"/>
      <c r="FRX162" s="1"/>
      <c r="FRY162" s="1"/>
      <c r="FRZ162" s="1"/>
      <c r="FSA162" s="1"/>
      <c r="FSB162" s="1"/>
      <c r="FSC162" s="1"/>
      <c r="FSD162" s="1"/>
      <c r="FSE162" s="1"/>
      <c r="FSF162" s="1"/>
      <c r="FSG162" s="1"/>
      <c r="FSH162" s="1"/>
      <c r="FSI162" s="1"/>
      <c r="FSJ162" s="1"/>
      <c r="FSK162" s="1"/>
      <c r="FSL162" s="1"/>
      <c r="FSM162" s="1"/>
      <c r="FSN162" s="1"/>
      <c r="FSO162" s="1"/>
      <c r="FSP162" s="1"/>
      <c r="FSQ162" s="1"/>
      <c r="FSR162" s="1"/>
      <c r="FSS162" s="1"/>
      <c r="FST162" s="1"/>
      <c r="FSU162" s="1"/>
      <c r="FSV162" s="1"/>
      <c r="FSW162" s="1"/>
      <c r="FSX162" s="1"/>
      <c r="FSY162" s="1"/>
      <c r="FSZ162" s="1"/>
      <c r="FTA162" s="1"/>
      <c r="FTB162" s="1"/>
      <c r="FTC162" s="1"/>
      <c r="FTD162" s="1"/>
      <c r="FTE162" s="1"/>
      <c r="FTF162" s="1"/>
      <c r="FTG162" s="1"/>
      <c r="FTH162" s="1"/>
      <c r="FTI162" s="1"/>
      <c r="FTJ162" s="1"/>
      <c r="FTK162" s="1"/>
      <c r="FTL162" s="1"/>
      <c r="FTM162" s="1"/>
      <c r="FTN162" s="1"/>
      <c r="FTO162" s="1"/>
      <c r="FTP162" s="1"/>
      <c r="FTQ162" s="1"/>
      <c r="FTR162" s="1"/>
      <c r="FTS162" s="1"/>
      <c r="FTT162" s="1"/>
      <c r="FTU162" s="1"/>
      <c r="FTV162" s="1"/>
      <c r="FTW162" s="1"/>
      <c r="FTX162" s="1"/>
      <c r="FTY162" s="1"/>
      <c r="FTZ162" s="1"/>
      <c r="FUA162" s="1"/>
      <c r="FUB162" s="1"/>
      <c r="FUC162" s="1"/>
      <c r="FUD162" s="1"/>
      <c r="FUE162" s="1"/>
      <c r="FUF162" s="1"/>
      <c r="FUG162" s="1"/>
      <c r="FUH162" s="1"/>
      <c r="FUI162" s="1"/>
      <c r="FUJ162" s="1"/>
      <c r="FUK162" s="1"/>
      <c r="FUL162" s="1"/>
      <c r="FUM162" s="1"/>
      <c r="FUN162" s="1"/>
      <c r="FUO162" s="1"/>
      <c r="FUP162" s="1"/>
      <c r="FUQ162" s="1"/>
      <c r="FUR162" s="1"/>
      <c r="FUS162" s="1"/>
      <c r="FUT162" s="1"/>
      <c r="FUU162" s="1"/>
      <c r="FUV162" s="1"/>
      <c r="FUW162" s="1"/>
      <c r="FUX162" s="1"/>
      <c r="FUY162" s="1"/>
      <c r="FUZ162" s="1"/>
      <c r="FVA162" s="1"/>
      <c r="FVB162" s="1"/>
      <c r="FVC162" s="1"/>
      <c r="FVD162" s="1"/>
      <c r="FVE162" s="1"/>
      <c r="FVF162" s="1"/>
      <c r="FVG162" s="1"/>
      <c r="FVH162" s="1"/>
      <c r="FVI162" s="1"/>
      <c r="FVJ162" s="1"/>
      <c r="FVK162" s="1"/>
      <c r="FVL162" s="1"/>
      <c r="FVM162" s="1"/>
      <c r="FVN162" s="1"/>
      <c r="FVO162" s="1"/>
      <c r="FVP162" s="1"/>
      <c r="FVQ162" s="1"/>
      <c r="FVR162" s="1"/>
      <c r="FVS162" s="1"/>
      <c r="FVT162" s="1"/>
      <c r="FVU162" s="1"/>
      <c r="FVV162" s="1"/>
      <c r="FVW162" s="1"/>
      <c r="FVX162" s="1"/>
      <c r="FVY162" s="1"/>
      <c r="FVZ162" s="1"/>
      <c r="FWA162" s="1"/>
      <c r="FWB162" s="1"/>
      <c r="FWC162" s="1"/>
      <c r="FWD162" s="1"/>
      <c r="FWE162" s="1"/>
      <c r="FWF162" s="1"/>
      <c r="FWG162" s="1"/>
      <c r="FWH162" s="1"/>
      <c r="FWI162" s="1"/>
      <c r="FWJ162" s="1"/>
      <c r="FWK162" s="1"/>
      <c r="FWL162" s="1"/>
      <c r="FWM162" s="1"/>
      <c r="FWN162" s="1"/>
      <c r="FWO162" s="1"/>
      <c r="FWP162" s="1"/>
      <c r="FWQ162" s="1"/>
      <c r="FWR162" s="1"/>
      <c r="FWS162" s="1"/>
      <c r="FWT162" s="1"/>
      <c r="FWU162" s="1"/>
      <c r="FWV162" s="1"/>
      <c r="FWW162" s="1"/>
      <c r="FWX162" s="1"/>
      <c r="FWY162" s="1"/>
      <c r="FWZ162" s="1"/>
      <c r="FXA162" s="1"/>
      <c r="FXB162" s="1"/>
      <c r="FXC162" s="1"/>
      <c r="FXD162" s="1"/>
      <c r="FXE162" s="1"/>
      <c r="FXF162" s="1"/>
      <c r="FXG162" s="1"/>
      <c r="FXH162" s="1"/>
      <c r="FXI162" s="1"/>
      <c r="FXJ162" s="1"/>
      <c r="FXK162" s="1"/>
      <c r="FXL162" s="1"/>
      <c r="FXM162" s="1"/>
      <c r="FXN162" s="1"/>
      <c r="FXO162" s="1"/>
      <c r="FXP162" s="1"/>
      <c r="FXQ162" s="1"/>
      <c r="FXR162" s="1"/>
      <c r="FXS162" s="1"/>
      <c r="FXT162" s="1"/>
      <c r="FXU162" s="1"/>
      <c r="FXV162" s="1"/>
      <c r="FXW162" s="1"/>
      <c r="FXX162" s="1"/>
      <c r="FXY162" s="1"/>
      <c r="FXZ162" s="1"/>
      <c r="FYA162" s="1"/>
      <c r="FYB162" s="1"/>
      <c r="FYC162" s="1"/>
      <c r="FYD162" s="1"/>
      <c r="FYE162" s="1"/>
      <c r="FYF162" s="1"/>
      <c r="FYG162" s="1"/>
      <c r="FYH162" s="1"/>
      <c r="FYI162" s="1"/>
      <c r="FYJ162" s="1"/>
      <c r="FYK162" s="1"/>
      <c r="FYL162" s="1"/>
      <c r="FYM162" s="1"/>
      <c r="FYN162" s="1"/>
      <c r="FYO162" s="1"/>
      <c r="FYP162" s="1"/>
      <c r="FYQ162" s="1"/>
      <c r="FYR162" s="1"/>
      <c r="FYS162" s="1"/>
      <c r="FYT162" s="1"/>
      <c r="FYU162" s="1"/>
      <c r="FYV162" s="1"/>
      <c r="FYW162" s="1"/>
      <c r="FYX162" s="1"/>
      <c r="FYY162" s="1"/>
      <c r="FYZ162" s="1"/>
      <c r="FZA162" s="1"/>
      <c r="FZB162" s="1"/>
      <c r="FZC162" s="1"/>
      <c r="FZD162" s="1"/>
      <c r="FZE162" s="1"/>
      <c r="FZF162" s="1"/>
      <c r="FZG162" s="1"/>
      <c r="FZH162" s="1"/>
      <c r="FZI162" s="1"/>
      <c r="FZJ162" s="1"/>
      <c r="FZK162" s="1"/>
      <c r="FZL162" s="1"/>
      <c r="FZM162" s="1"/>
      <c r="FZN162" s="1"/>
      <c r="FZO162" s="1"/>
      <c r="FZP162" s="1"/>
      <c r="FZQ162" s="1"/>
      <c r="FZR162" s="1"/>
      <c r="FZS162" s="1"/>
      <c r="FZT162" s="1"/>
      <c r="FZU162" s="1"/>
      <c r="FZV162" s="1"/>
      <c r="FZW162" s="1"/>
      <c r="FZX162" s="1"/>
      <c r="FZY162" s="1"/>
      <c r="FZZ162" s="1"/>
      <c r="GAA162" s="1"/>
      <c r="GAB162" s="1"/>
      <c r="GAC162" s="1"/>
      <c r="GAD162" s="1"/>
      <c r="GAE162" s="1"/>
      <c r="GAF162" s="1"/>
      <c r="GAG162" s="1"/>
      <c r="GAH162" s="1"/>
      <c r="GAI162" s="1"/>
      <c r="GAJ162" s="1"/>
      <c r="GAK162" s="1"/>
      <c r="GAL162" s="1"/>
      <c r="GAM162" s="1"/>
      <c r="GAN162" s="1"/>
      <c r="GAO162" s="1"/>
      <c r="GAP162" s="1"/>
      <c r="GAQ162" s="1"/>
      <c r="GAR162" s="1"/>
      <c r="GAS162" s="1"/>
      <c r="GAT162" s="1"/>
      <c r="GAU162" s="1"/>
      <c r="GAV162" s="1"/>
      <c r="GAW162" s="1"/>
      <c r="GAX162" s="1"/>
      <c r="GAY162" s="1"/>
      <c r="GAZ162" s="1"/>
      <c r="GBA162" s="1"/>
      <c r="GBB162" s="1"/>
      <c r="GBC162" s="1"/>
      <c r="GBD162" s="1"/>
      <c r="GBE162" s="1"/>
      <c r="GBF162" s="1"/>
      <c r="GBG162" s="1"/>
      <c r="GBH162" s="1"/>
      <c r="GBI162" s="1"/>
      <c r="GBJ162" s="1"/>
      <c r="GBK162" s="1"/>
      <c r="GBL162" s="1"/>
      <c r="GBM162" s="1"/>
      <c r="GBN162" s="1"/>
      <c r="GBO162" s="1"/>
      <c r="GBP162" s="1"/>
      <c r="GBQ162" s="1"/>
      <c r="GBR162" s="1"/>
      <c r="GBS162" s="1"/>
      <c r="GBT162" s="1"/>
      <c r="GBU162" s="1"/>
      <c r="GBV162" s="1"/>
      <c r="GBW162" s="1"/>
      <c r="GBX162" s="1"/>
      <c r="GBY162" s="1"/>
      <c r="GBZ162" s="1"/>
      <c r="GCA162" s="1"/>
      <c r="GCB162" s="1"/>
      <c r="GCC162" s="1"/>
      <c r="GCD162" s="1"/>
      <c r="GCE162" s="1"/>
      <c r="GCF162" s="1"/>
      <c r="GCG162" s="1"/>
      <c r="GCH162" s="1"/>
      <c r="GCI162" s="1"/>
      <c r="GCJ162" s="1"/>
      <c r="GCK162" s="1"/>
      <c r="GCL162" s="1"/>
      <c r="GCM162" s="1"/>
      <c r="GCN162" s="1"/>
      <c r="GCO162" s="1"/>
      <c r="GCP162" s="1"/>
      <c r="GCQ162" s="1"/>
      <c r="GCR162" s="1"/>
      <c r="GCS162" s="1"/>
      <c r="GCT162" s="1"/>
      <c r="GCU162" s="1"/>
      <c r="GCV162" s="1"/>
      <c r="GCW162" s="1"/>
      <c r="GCX162" s="1"/>
      <c r="GCY162" s="1"/>
      <c r="GCZ162" s="1"/>
      <c r="GDA162" s="1"/>
      <c r="GDB162" s="1"/>
      <c r="GDC162" s="1"/>
      <c r="GDD162" s="1"/>
      <c r="GDE162" s="1"/>
      <c r="GDF162" s="1"/>
      <c r="GDG162" s="1"/>
      <c r="GDH162" s="1"/>
      <c r="GDI162" s="1"/>
      <c r="GDJ162" s="1"/>
      <c r="GDK162" s="1"/>
      <c r="GDL162" s="1"/>
      <c r="GDM162" s="1"/>
      <c r="GDN162" s="1"/>
      <c r="GDO162" s="1"/>
      <c r="GDP162" s="1"/>
      <c r="GDQ162" s="1"/>
      <c r="GDR162" s="1"/>
      <c r="GDS162" s="1"/>
      <c r="GDT162" s="1"/>
      <c r="GDU162" s="1"/>
      <c r="GDV162" s="1"/>
      <c r="GDW162" s="1"/>
      <c r="GDX162" s="1"/>
      <c r="GDY162" s="1"/>
      <c r="GDZ162" s="1"/>
      <c r="GEA162" s="1"/>
      <c r="GEB162" s="1"/>
      <c r="GEC162" s="1"/>
      <c r="GED162" s="1"/>
      <c r="GEE162" s="1"/>
      <c r="GEF162" s="1"/>
      <c r="GEG162" s="1"/>
      <c r="GEH162" s="1"/>
      <c r="GEI162" s="1"/>
      <c r="GEJ162" s="1"/>
      <c r="GEK162" s="1"/>
      <c r="GEL162" s="1"/>
      <c r="GEM162" s="1"/>
      <c r="GEN162" s="1"/>
      <c r="GEO162" s="1"/>
      <c r="GEP162" s="1"/>
      <c r="GEQ162" s="1"/>
      <c r="GER162" s="1"/>
      <c r="GES162" s="1"/>
      <c r="GET162" s="1"/>
      <c r="GEU162" s="1"/>
      <c r="GEV162" s="1"/>
      <c r="GEW162" s="1"/>
      <c r="GEX162" s="1"/>
      <c r="GEY162" s="1"/>
      <c r="GEZ162" s="1"/>
      <c r="GFA162" s="1"/>
      <c r="GFB162" s="1"/>
      <c r="GFC162" s="1"/>
      <c r="GFD162" s="1"/>
      <c r="GFE162" s="1"/>
      <c r="GFF162" s="1"/>
      <c r="GFG162" s="1"/>
      <c r="GFH162" s="1"/>
      <c r="GFI162" s="1"/>
      <c r="GFJ162" s="1"/>
      <c r="GFK162" s="1"/>
      <c r="GFL162" s="1"/>
      <c r="GFM162" s="1"/>
      <c r="GFN162" s="1"/>
      <c r="GFO162" s="1"/>
      <c r="GFP162" s="1"/>
      <c r="GFQ162" s="1"/>
      <c r="GFR162" s="1"/>
      <c r="GFS162" s="1"/>
      <c r="GFT162" s="1"/>
      <c r="GFU162" s="1"/>
      <c r="GFV162" s="1"/>
      <c r="GFW162" s="1"/>
      <c r="GFX162" s="1"/>
      <c r="GFY162" s="1"/>
      <c r="GFZ162" s="1"/>
      <c r="GGA162" s="1"/>
      <c r="GGB162" s="1"/>
      <c r="GGC162" s="1"/>
      <c r="GGD162" s="1"/>
      <c r="GGE162" s="1"/>
      <c r="GGF162" s="1"/>
      <c r="GGG162" s="1"/>
      <c r="GGH162" s="1"/>
      <c r="GGI162" s="1"/>
      <c r="GGJ162" s="1"/>
      <c r="GGK162" s="1"/>
      <c r="GGL162" s="1"/>
      <c r="GGM162" s="1"/>
      <c r="GGN162" s="1"/>
      <c r="GGO162" s="1"/>
      <c r="GGP162" s="1"/>
      <c r="GGQ162" s="1"/>
      <c r="GGR162" s="1"/>
      <c r="GGS162" s="1"/>
      <c r="GGT162" s="1"/>
      <c r="GGU162" s="1"/>
      <c r="GGV162" s="1"/>
      <c r="GGW162" s="1"/>
      <c r="GGX162" s="1"/>
      <c r="GGY162" s="1"/>
      <c r="GGZ162" s="1"/>
      <c r="GHA162" s="1"/>
      <c r="GHB162" s="1"/>
      <c r="GHC162" s="1"/>
      <c r="GHD162" s="1"/>
      <c r="GHE162" s="1"/>
      <c r="GHF162" s="1"/>
      <c r="GHG162" s="1"/>
      <c r="GHH162" s="1"/>
      <c r="GHI162" s="1"/>
      <c r="GHJ162" s="1"/>
      <c r="GHK162" s="1"/>
      <c r="GHL162" s="1"/>
      <c r="GHM162" s="1"/>
      <c r="GHN162" s="1"/>
      <c r="GHO162" s="1"/>
      <c r="GHP162" s="1"/>
      <c r="GHQ162" s="1"/>
      <c r="GHR162" s="1"/>
      <c r="GHS162" s="1"/>
      <c r="GHT162" s="1"/>
      <c r="GHU162" s="1"/>
      <c r="GHV162" s="1"/>
      <c r="GHW162" s="1"/>
      <c r="GHX162" s="1"/>
      <c r="GHY162" s="1"/>
      <c r="GHZ162" s="1"/>
      <c r="GIA162" s="1"/>
      <c r="GIB162" s="1"/>
      <c r="GIC162" s="1"/>
      <c r="GID162" s="1"/>
      <c r="GIE162" s="1"/>
      <c r="GIF162" s="1"/>
      <c r="GIG162" s="1"/>
      <c r="GIH162" s="1"/>
      <c r="GII162" s="1"/>
      <c r="GIJ162" s="1"/>
      <c r="GIK162" s="1"/>
      <c r="GIL162" s="1"/>
      <c r="GIM162" s="1"/>
      <c r="GIN162" s="1"/>
      <c r="GIO162" s="1"/>
      <c r="GIP162" s="1"/>
      <c r="GIQ162" s="1"/>
      <c r="GIR162" s="1"/>
      <c r="GIS162" s="1"/>
      <c r="GIT162" s="1"/>
      <c r="GIU162" s="1"/>
      <c r="GIV162" s="1"/>
      <c r="GIW162" s="1"/>
      <c r="GIX162" s="1"/>
      <c r="GIY162" s="1"/>
      <c r="GIZ162" s="1"/>
      <c r="GJA162" s="1"/>
      <c r="GJB162" s="1"/>
      <c r="GJC162" s="1"/>
      <c r="GJD162" s="1"/>
      <c r="GJE162" s="1"/>
      <c r="GJF162" s="1"/>
      <c r="GJG162" s="1"/>
      <c r="GJH162" s="1"/>
      <c r="GJI162" s="1"/>
      <c r="GJJ162" s="1"/>
      <c r="GJK162" s="1"/>
      <c r="GJL162" s="1"/>
      <c r="GJM162" s="1"/>
      <c r="GJN162" s="1"/>
      <c r="GJO162" s="1"/>
      <c r="GJP162" s="1"/>
      <c r="GJQ162" s="1"/>
      <c r="GJR162" s="1"/>
      <c r="GJS162" s="1"/>
      <c r="GJT162" s="1"/>
      <c r="GJU162" s="1"/>
      <c r="GJV162" s="1"/>
      <c r="GJW162" s="1"/>
      <c r="GJX162" s="1"/>
      <c r="GJY162" s="1"/>
      <c r="GJZ162" s="1"/>
      <c r="GKA162" s="1"/>
      <c r="GKB162" s="1"/>
      <c r="GKC162" s="1"/>
      <c r="GKD162" s="1"/>
      <c r="GKE162" s="1"/>
      <c r="GKF162" s="1"/>
      <c r="GKG162" s="1"/>
      <c r="GKH162" s="1"/>
      <c r="GKI162" s="1"/>
      <c r="GKJ162" s="1"/>
      <c r="GKK162" s="1"/>
      <c r="GKL162" s="1"/>
      <c r="GKM162" s="1"/>
      <c r="GKN162" s="1"/>
      <c r="GKO162" s="1"/>
      <c r="GKP162" s="1"/>
      <c r="GKQ162" s="1"/>
      <c r="GKR162" s="1"/>
      <c r="GKS162" s="1"/>
      <c r="GKT162" s="1"/>
      <c r="GKU162" s="1"/>
      <c r="GKV162" s="1"/>
      <c r="GKW162" s="1"/>
      <c r="GKX162" s="1"/>
      <c r="GKY162" s="1"/>
      <c r="GKZ162" s="1"/>
      <c r="GLA162" s="1"/>
      <c r="GLB162" s="1"/>
      <c r="GLC162" s="1"/>
      <c r="GLD162" s="1"/>
      <c r="GLE162" s="1"/>
      <c r="GLF162" s="1"/>
      <c r="GLG162" s="1"/>
      <c r="GLH162" s="1"/>
      <c r="GLI162" s="1"/>
      <c r="GLJ162" s="1"/>
      <c r="GLK162" s="1"/>
      <c r="GLL162" s="1"/>
      <c r="GLM162" s="1"/>
      <c r="GLN162" s="1"/>
      <c r="GLO162" s="1"/>
      <c r="GLP162" s="1"/>
      <c r="GLQ162" s="1"/>
      <c r="GLR162" s="1"/>
      <c r="GLS162" s="1"/>
      <c r="GLT162" s="1"/>
      <c r="GLU162" s="1"/>
      <c r="GLV162" s="1"/>
      <c r="GLW162" s="1"/>
      <c r="GLX162" s="1"/>
      <c r="GLY162" s="1"/>
      <c r="GLZ162" s="1"/>
      <c r="GMA162" s="1"/>
      <c r="GMB162" s="1"/>
      <c r="GMC162" s="1"/>
      <c r="GMD162" s="1"/>
      <c r="GME162" s="1"/>
      <c r="GMF162" s="1"/>
      <c r="GMG162" s="1"/>
      <c r="GMH162" s="1"/>
      <c r="GMI162" s="1"/>
      <c r="GMJ162" s="1"/>
      <c r="GMK162" s="1"/>
      <c r="GML162" s="1"/>
      <c r="GMM162" s="1"/>
      <c r="GMN162" s="1"/>
      <c r="GMO162" s="1"/>
      <c r="GMP162" s="1"/>
      <c r="GMQ162" s="1"/>
      <c r="GMR162" s="1"/>
      <c r="GMS162" s="1"/>
      <c r="GMT162" s="1"/>
      <c r="GMU162" s="1"/>
      <c r="GMV162" s="1"/>
      <c r="GMW162" s="1"/>
      <c r="GMX162" s="1"/>
      <c r="GMY162" s="1"/>
      <c r="GMZ162" s="1"/>
      <c r="GNA162" s="1"/>
      <c r="GNB162" s="1"/>
      <c r="GNC162" s="1"/>
      <c r="GND162" s="1"/>
      <c r="GNE162" s="1"/>
      <c r="GNF162" s="1"/>
      <c r="GNG162" s="1"/>
      <c r="GNH162" s="1"/>
      <c r="GNI162" s="1"/>
      <c r="GNJ162" s="1"/>
      <c r="GNK162" s="1"/>
      <c r="GNL162" s="1"/>
      <c r="GNM162" s="1"/>
      <c r="GNN162" s="1"/>
      <c r="GNO162" s="1"/>
      <c r="GNP162" s="1"/>
      <c r="GNQ162" s="1"/>
      <c r="GNR162" s="1"/>
      <c r="GNS162" s="1"/>
      <c r="GNT162" s="1"/>
      <c r="GNU162" s="1"/>
      <c r="GNV162" s="1"/>
      <c r="GNW162" s="1"/>
      <c r="GNX162" s="1"/>
      <c r="GNY162" s="1"/>
      <c r="GNZ162" s="1"/>
      <c r="GOA162" s="1"/>
      <c r="GOB162" s="1"/>
      <c r="GOC162" s="1"/>
      <c r="GOD162" s="1"/>
      <c r="GOE162" s="1"/>
      <c r="GOF162" s="1"/>
      <c r="GOG162" s="1"/>
      <c r="GOH162" s="1"/>
      <c r="GOI162" s="1"/>
      <c r="GOJ162" s="1"/>
      <c r="GOK162" s="1"/>
      <c r="GOL162" s="1"/>
      <c r="GOM162" s="1"/>
      <c r="GON162" s="1"/>
      <c r="GOO162" s="1"/>
      <c r="GOP162" s="1"/>
      <c r="GOQ162" s="1"/>
      <c r="GOR162" s="1"/>
      <c r="GOS162" s="1"/>
      <c r="GOT162" s="1"/>
      <c r="GOU162" s="1"/>
      <c r="GOV162" s="1"/>
      <c r="GOW162" s="1"/>
      <c r="GOX162" s="1"/>
      <c r="GOY162" s="1"/>
      <c r="GOZ162" s="1"/>
      <c r="GPA162" s="1"/>
      <c r="GPB162" s="1"/>
      <c r="GPC162" s="1"/>
      <c r="GPD162" s="1"/>
      <c r="GPE162" s="1"/>
      <c r="GPF162" s="1"/>
      <c r="GPG162" s="1"/>
      <c r="GPH162" s="1"/>
      <c r="GPI162" s="1"/>
      <c r="GPJ162" s="1"/>
      <c r="GPK162" s="1"/>
      <c r="GPL162" s="1"/>
      <c r="GPM162" s="1"/>
      <c r="GPN162" s="1"/>
      <c r="GPO162" s="1"/>
      <c r="GPP162" s="1"/>
      <c r="GPQ162" s="1"/>
      <c r="GPR162" s="1"/>
      <c r="GPS162" s="1"/>
      <c r="GPT162" s="1"/>
      <c r="GPU162" s="1"/>
      <c r="GPV162" s="1"/>
      <c r="GPW162" s="1"/>
      <c r="GPX162" s="1"/>
      <c r="GPY162" s="1"/>
      <c r="GPZ162" s="1"/>
      <c r="GQA162" s="1"/>
      <c r="GQB162" s="1"/>
      <c r="GQC162" s="1"/>
      <c r="GQD162" s="1"/>
      <c r="GQE162" s="1"/>
      <c r="GQF162" s="1"/>
      <c r="GQG162" s="1"/>
      <c r="GQH162" s="1"/>
      <c r="GQI162" s="1"/>
      <c r="GQJ162" s="1"/>
      <c r="GQK162" s="1"/>
      <c r="GQL162" s="1"/>
      <c r="GQM162" s="1"/>
      <c r="GQN162" s="1"/>
      <c r="GQO162" s="1"/>
      <c r="GQP162" s="1"/>
      <c r="GQQ162" s="1"/>
      <c r="GQR162" s="1"/>
      <c r="GQS162" s="1"/>
      <c r="GQT162" s="1"/>
      <c r="GQU162" s="1"/>
      <c r="GQV162" s="1"/>
      <c r="GQW162" s="1"/>
      <c r="GQX162" s="1"/>
      <c r="GQY162" s="1"/>
      <c r="GQZ162" s="1"/>
      <c r="GRA162" s="1"/>
      <c r="GRB162" s="1"/>
      <c r="GRC162" s="1"/>
      <c r="GRD162" s="1"/>
      <c r="GRE162" s="1"/>
      <c r="GRF162" s="1"/>
      <c r="GRG162" s="1"/>
      <c r="GRH162" s="1"/>
      <c r="GRI162" s="1"/>
      <c r="GRJ162" s="1"/>
      <c r="GRK162" s="1"/>
      <c r="GRL162" s="1"/>
      <c r="GRM162" s="1"/>
      <c r="GRN162" s="1"/>
      <c r="GRO162" s="1"/>
      <c r="GRP162" s="1"/>
      <c r="GRQ162" s="1"/>
      <c r="GRR162" s="1"/>
      <c r="GRS162" s="1"/>
      <c r="GRT162" s="1"/>
      <c r="GRU162" s="1"/>
      <c r="GRV162" s="1"/>
      <c r="GRW162" s="1"/>
      <c r="GRX162" s="1"/>
      <c r="GRY162" s="1"/>
      <c r="GRZ162" s="1"/>
      <c r="GSA162" s="1"/>
      <c r="GSB162" s="1"/>
      <c r="GSC162" s="1"/>
      <c r="GSD162" s="1"/>
      <c r="GSE162" s="1"/>
      <c r="GSF162" s="1"/>
      <c r="GSG162" s="1"/>
      <c r="GSH162" s="1"/>
      <c r="GSI162" s="1"/>
      <c r="GSJ162" s="1"/>
      <c r="GSK162" s="1"/>
      <c r="GSL162" s="1"/>
      <c r="GSM162" s="1"/>
      <c r="GSN162" s="1"/>
      <c r="GSO162" s="1"/>
      <c r="GSP162" s="1"/>
      <c r="GSQ162" s="1"/>
      <c r="GSR162" s="1"/>
      <c r="GSS162" s="1"/>
      <c r="GST162" s="1"/>
      <c r="GSU162" s="1"/>
      <c r="GSV162" s="1"/>
      <c r="GSW162" s="1"/>
      <c r="GSX162" s="1"/>
      <c r="GSY162" s="1"/>
      <c r="GSZ162" s="1"/>
      <c r="GTA162" s="1"/>
      <c r="GTB162" s="1"/>
      <c r="GTC162" s="1"/>
      <c r="GTD162" s="1"/>
      <c r="GTE162" s="1"/>
      <c r="GTF162" s="1"/>
      <c r="GTG162" s="1"/>
      <c r="GTH162" s="1"/>
      <c r="GTI162" s="1"/>
      <c r="GTJ162" s="1"/>
      <c r="GTK162" s="1"/>
      <c r="GTL162" s="1"/>
      <c r="GTM162" s="1"/>
      <c r="GTN162" s="1"/>
      <c r="GTO162" s="1"/>
      <c r="GTP162" s="1"/>
      <c r="GTQ162" s="1"/>
      <c r="GTR162" s="1"/>
      <c r="GTS162" s="1"/>
      <c r="GTT162" s="1"/>
      <c r="GTU162" s="1"/>
      <c r="GTV162" s="1"/>
      <c r="GTW162" s="1"/>
      <c r="GTX162" s="1"/>
      <c r="GTY162" s="1"/>
      <c r="GTZ162" s="1"/>
      <c r="GUA162" s="1"/>
      <c r="GUB162" s="1"/>
      <c r="GUC162" s="1"/>
      <c r="GUD162" s="1"/>
      <c r="GUE162" s="1"/>
      <c r="GUF162" s="1"/>
      <c r="GUG162" s="1"/>
      <c r="GUH162" s="1"/>
      <c r="GUI162" s="1"/>
      <c r="GUJ162" s="1"/>
      <c r="GUK162" s="1"/>
      <c r="GUL162" s="1"/>
      <c r="GUM162" s="1"/>
      <c r="GUN162" s="1"/>
      <c r="GUO162" s="1"/>
      <c r="GUP162" s="1"/>
      <c r="GUQ162" s="1"/>
      <c r="GUR162" s="1"/>
      <c r="GUS162" s="1"/>
      <c r="GUT162" s="1"/>
      <c r="GUU162" s="1"/>
      <c r="GUV162" s="1"/>
      <c r="GUW162" s="1"/>
      <c r="GUX162" s="1"/>
      <c r="GUY162" s="1"/>
      <c r="GUZ162" s="1"/>
      <c r="GVA162" s="1"/>
      <c r="GVB162" s="1"/>
      <c r="GVC162" s="1"/>
      <c r="GVD162" s="1"/>
      <c r="GVE162" s="1"/>
      <c r="GVF162" s="1"/>
      <c r="GVG162" s="1"/>
      <c r="GVH162" s="1"/>
      <c r="GVI162" s="1"/>
      <c r="GVJ162" s="1"/>
      <c r="GVK162" s="1"/>
      <c r="GVL162" s="1"/>
      <c r="GVM162" s="1"/>
      <c r="GVN162" s="1"/>
      <c r="GVO162" s="1"/>
      <c r="GVP162" s="1"/>
      <c r="GVQ162" s="1"/>
      <c r="GVR162" s="1"/>
      <c r="GVS162" s="1"/>
      <c r="GVT162" s="1"/>
      <c r="GVU162" s="1"/>
      <c r="GVV162" s="1"/>
      <c r="GVW162" s="1"/>
      <c r="GVX162" s="1"/>
      <c r="GVY162" s="1"/>
      <c r="GVZ162" s="1"/>
      <c r="GWA162" s="1"/>
      <c r="GWB162" s="1"/>
      <c r="GWC162" s="1"/>
      <c r="GWD162" s="1"/>
      <c r="GWE162" s="1"/>
      <c r="GWF162" s="1"/>
      <c r="GWG162" s="1"/>
      <c r="GWH162" s="1"/>
      <c r="GWI162" s="1"/>
      <c r="GWJ162" s="1"/>
      <c r="GWK162" s="1"/>
      <c r="GWL162" s="1"/>
      <c r="GWM162" s="1"/>
      <c r="GWN162" s="1"/>
      <c r="GWO162" s="1"/>
      <c r="GWP162" s="1"/>
      <c r="GWQ162" s="1"/>
      <c r="GWR162" s="1"/>
      <c r="GWS162" s="1"/>
      <c r="GWT162" s="1"/>
      <c r="GWU162" s="1"/>
      <c r="GWV162" s="1"/>
      <c r="GWW162" s="1"/>
      <c r="GWX162" s="1"/>
      <c r="GWY162" s="1"/>
      <c r="GWZ162" s="1"/>
      <c r="GXA162" s="1"/>
      <c r="GXB162" s="1"/>
      <c r="GXC162" s="1"/>
      <c r="GXD162" s="1"/>
      <c r="GXE162" s="1"/>
      <c r="GXF162" s="1"/>
      <c r="GXG162" s="1"/>
      <c r="GXH162" s="1"/>
      <c r="GXI162" s="1"/>
      <c r="GXJ162" s="1"/>
      <c r="GXK162" s="1"/>
      <c r="GXL162" s="1"/>
      <c r="GXM162" s="1"/>
      <c r="GXN162" s="1"/>
      <c r="GXO162" s="1"/>
      <c r="GXP162" s="1"/>
      <c r="GXQ162" s="1"/>
      <c r="GXR162" s="1"/>
      <c r="GXS162" s="1"/>
      <c r="GXT162" s="1"/>
      <c r="GXU162" s="1"/>
      <c r="GXV162" s="1"/>
      <c r="GXW162" s="1"/>
      <c r="GXX162" s="1"/>
      <c r="GXY162" s="1"/>
      <c r="GXZ162" s="1"/>
      <c r="GYA162" s="1"/>
      <c r="GYB162" s="1"/>
      <c r="GYC162" s="1"/>
      <c r="GYD162" s="1"/>
      <c r="GYE162" s="1"/>
      <c r="GYF162" s="1"/>
      <c r="GYG162" s="1"/>
      <c r="GYH162" s="1"/>
      <c r="GYI162" s="1"/>
      <c r="GYJ162" s="1"/>
      <c r="GYK162" s="1"/>
      <c r="GYL162" s="1"/>
      <c r="GYM162" s="1"/>
      <c r="GYN162" s="1"/>
      <c r="GYO162" s="1"/>
      <c r="GYP162" s="1"/>
      <c r="GYQ162" s="1"/>
      <c r="GYR162" s="1"/>
      <c r="GYS162" s="1"/>
      <c r="GYT162" s="1"/>
      <c r="GYU162" s="1"/>
      <c r="GYV162" s="1"/>
      <c r="GYW162" s="1"/>
      <c r="GYX162" s="1"/>
      <c r="GYY162" s="1"/>
      <c r="GYZ162" s="1"/>
      <c r="GZA162" s="1"/>
      <c r="GZB162" s="1"/>
      <c r="GZC162" s="1"/>
      <c r="GZD162" s="1"/>
      <c r="GZE162" s="1"/>
      <c r="GZF162" s="1"/>
      <c r="GZG162" s="1"/>
      <c r="GZH162" s="1"/>
      <c r="GZI162" s="1"/>
      <c r="GZJ162" s="1"/>
      <c r="GZK162" s="1"/>
      <c r="GZL162" s="1"/>
      <c r="GZM162" s="1"/>
      <c r="GZN162" s="1"/>
      <c r="GZO162" s="1"/>
      <c r="GZP162" s="1"/>
      <c r="GZQ162" s="1"/>
      <c r="GZR162" s="1"/>
      <c r="GZS162" s="1"/>
      <c r="GZT162" s="1"/>
      <c r="GZU162" s="1"/>
      <c r="GZV162" s="1"/>
      <c r="GZW162" s="1"/>
      <c r="GZX162" s="1"/>
      <c r="GZY162" s="1"/>
      <c r="GZZ162" s="1"/>
      <c r="HAA162" s="1"/>
      <c r="HAB162" s="1"/>
      <c r="HAC162" s="1"/>
      <c r="HAD162" s="1"/>
      <c r="HAE162" s="1"/>
      <c r="HAF162" s="1"/>
      <c r="HAG162" s="1"/>
      <c r="HAH162" s="1"/>
      <c r="HAI162" s="1"/>
      <c r="HAJ162" s="1"/>
      <c r="HAK162" s="1"/>
      <c r="HAL162" s="1"/>
      <c r="HAM162" s="1"/>
      <c r="HAN162" s="1"/>
      <c r="HAO162" s="1"/>
      <c r="HAP162" s="1"/>
      <c r="HAQ162" s="1"/>
      <c r="HAR162" s="1"/>
      <c r="HAS162" s="1"/>
      <c r="HAT162" s="1"/>
      <c r="HAU162" s="1"/>
      <c r="HAV162" s="1"/>
      <c r="HAW162" s="1"/>
      <c r="HAX162" s="1"/>
      <c r="HAY162" s="1"/>
      <c r="HAZ162" s="1"/>
      <c r="HBA162" s="1"/>
      <c r="HBB162" s="1"/>
      <c r="HBC162" s="1"/>
      <c r="HBD162" s="1"/>
      <c r="HBE162" s="1"/>
      <c r="HBF162" s="1"/>
      <c r="HBG162" s="1"/>
      <c r="HBH162" s="1"/>
      <c r="HBI162" s="1"/>
      <c r="HBJ162" s="1"/>
      <c r="HBK162" s="1"/>
      <c r="HBL162" s="1"/>
      <c r="HBM162" s="1"/>
      <c r="HBN162" s="1"/>
      <c r="HBO162" s="1"/>
      <c r="HBP162" s="1"/>
      <c r="HBQ162" s="1"/>
      <c r="HBR162" s="1"/>
      <c r="HBS162" s="1"/>
      <c r="HBT162" s="1"/>
      <c r="HBU162" s="1"/>
      <c r="HBV162" s="1"/>
      <c r="HBW162" s="1"/>
      <c r="HBX162" s="1"/>
      <c r="HBY162" s="1"/>
      <c r="HBZ162" s="1"/>
      <c r="HCA162" s="1"/>
      <c r="HCB162" s="1"/>
      <c r="HCC162" s="1"/>
      <c r="HCD162" s="1"/>
      <c r="HCE162" s="1"/>
      <c r="HCF162" s="1"/>
      <c r="HCG162" s="1"/>
      <c r="HCH162" s="1"/>
      <c r="HCI162" s="1"/>
      <c r="HCJ162" s="1"/>
      <c r="HCK162" s="1"/>
      <c r="HCL162" s="1"/>
      <c r="HCM162" s="1"/>
      <c r="HCN162" s="1"/>
      <c r="HCO162" s="1"/>
      <c r="HCP162" s="1"/>
      <c r="HCQ162" s="1"/>
      <c r="HCR162" s="1"/>
      <c r="HCS162" s="1"/>
      <c r="HCT162" s="1"/>
      <c r="HCU162" s="1"/>
      <c r="HCV162" s="1"/>
      <c r="HCW162" s="1"/>
      <c r="HCX162" s="1"/>
      <c r="HCY162" s="1"/>
      <c r="HCZ162" s="1"/>
      <c r="HDA162" s="1"/>
      <c r="HDB162" s="1"/>
      <c r="HDC162" s="1"/>
      <c r="HDD162" s="1"/>
      <c r="HDE162" s="1"/>
      <c r="HDF162" s="1"/>
      <c r="HDG162" s="1"/>
      <c r="HDH162" s="1"/>
      <c r="HDI162" s="1"/>
      <c r="HDJ162" s="1"/>
      <c r="HDK162" s="1"/>
      <c r="HDL162" s="1"/>
      <c r="HDM162" s="1"/>
      <c r="HDN162" s="1"/>
      <c r="HDO162" s="1"/>
      <c r="HDP162" s="1"/>
      <c r="HDQ162" s="1"/>
      <c r="HDR162" s="1"/>
      <c r="HDS162" s="1"/>
      <c r="HDT162" s="1"/>
      <c r="HDU162" s="1"/>
      <c r="HDV162" s="1"/>
      <c r="HDW162" s="1"/>
      <c r="HDX162" s="1"/>
      <c r="HDY162" s="1"/>
      <c r="HDZ162" s="1"/>
      <c r="HEA162" s="1"/>
      <c r="HEB162" s="1"/>
      <c r="HEC162" s="1"/>
      <c r="HED162" s="1"/>
      <c r="HEE162" s="1"/>
      <c r="HEF162" s="1"/>
      <c r="HEG162" s="1"/>
      <c r="HEH162" s="1"/>
      <c r="HEI162" s="1"/>
      <c r="HEJ162" s="1"/>
      <c r="HEK162" s="1"/>
      <c r="HEL162" s="1"/>
      <c r="HEM162" s="1"/>
      <c r="HEN162" s="1"/>
      <c r="HEO162" s="1"/>
      <c r="HEP162" s="1"/>
      <c r="HEQ162" s="1"/>
      <c r="HER162" s="1"/>
      <c r="HES162" s="1"/>
      <c r="HET162" s="1"/>
      <c r="HEU162" s="1"/>
      <c r="HEV162" s="1"/>
      <c r="HEW162" s="1"/>
      <c r="HEX162" s="1"/>
      <c r="HEY162" s="1"/>
      <c r="HEZ162" s="1"/>
      <c r="HFA162" s="1"/>
      <c r="HFB162" s="1"/>
      <c r="HFC162" s="1"/>
      <c r="HFD162" s="1"/>
      <c r="HFE162" s="1"/>
      <c r="HFF162" s="1"/>
      <c r="HFG162" s="1"/>
      <c r="HFH162" s="1"/>
      <c r="HFI162" s="1"/>
      <c r="HFJ162" s="1"/>
      <c r="HFK162" s="1"/>
      <c r="HFL162" s="1"/>
      <c r="HFM162" s="1"/>
      <c r="HFN162" s="1"/>
      <c r="HFO162" s="1"/>
      <c r="HFP162" s="1"/>
      <c r="HFQ162" s="1"/>
      <c r="HFR162" s="1"/>
      <c r="HFS162" s="1"/>
      <c r="HFT162" s="1"/>
      <c r="HFU162" s="1"/>
      <c r="HFV162" s="1"/>
      <c r="HFW162" s="1"/>
      <c r="HFX162" s="1"/>
      <c r="HFY162" s="1"/>
      <c r="HFZ162" s="1"/>
      <c r="HGA162" s="1"/>
      <c r="HGB162" s="1"/>
      <c r="HGC162" s="1"/>
      <c r="HGD162" s="1"/>
      <c r="HGE162" s="1"/>
      <c r="HGF162" s="1"/>
      <c r="HGG162" s="1"/>
      <c r="HGH162" s="1"/>
      <c r="HGI162" s="1"/>
      <c r="HGJ162" s="1"/>
      <c r="HGK162" s="1"/>
      <c r="HGL162" s="1"/>
      <c r="HGM162" s="1"/>
      <c r="HGN162" s="1"/>
      <c r="HGO162" s="1"/>
      <c r="HGP162" s="1"/>
      <c r="HGQ162" s="1"/>
      <c r="HGR162" s="1"/>
      <c r="HGS162" s="1"/>
      <c r="HGT162" s="1"/>
      <c r="HGU162" s="1"/>
      <c r="HGV162" s="1"/>
      <c r="HGW162" s="1"/>
      <c r="HGX162" s="1"/>
      <c r="HGY162" s="1"/>
      <c r="HGZ162" s="1"/>
      <c r="HHA162" s="1"/>
      <c r="HHB162" s="1"/>
      <c r="HHC162" s="1"/>
      <c r="HHD162" s="1"/>
      <c r="HHE162" s="1"/>
      <c r="HHF162" s="1"/>
      <c r="HHG162" s="1"/>
      <c r="HHH162" s="1"/>
      <c r="HHI162" s="1"/>
      <c r="HHJ162" s="1"/>
      <c r="HHK162" s="1"/>
      <c r="HHL162" s="1"/>
      <c r="HHM162" s="1"/>
      <c r="HHN162" s="1"/>
      <c r="HHO162" s="1"/>
      <c r="HHP162" s="1"/>
      <c r="HHQ162" s="1"/>
      <c r="HHR162" s="1"/>
      <c r="HHS162" s="1"/>
      <c r="HHT162" s="1"/>
      <c r="HHU162" s="1"/>
      <c r="HHV162" s="1"/>
      <c r="HHW162" s="1"/>
      <c r="HHX162" s="1"/>
      <c r="HHY162" s="1"/>
      <c r="HHZ162" s="1"/>
      <c r="HIA162" s="1"/>
      <c r="HIB162" s="1"/>
      <c r="HIC162" s="1"/>
      <c r="HID162" s="1"/>
      <c r="HIE162" s="1"/>
      <c r="HIF162" s="1"/>
      <c r="HIG162" s="1"/>
      <c r="HIH162" s="1"/>
      <c r="HII162" s="1"/>
      <c r="HIJ162" s="1"/>
      <c r="HIK162" s="1"/>
      <c r="HIL162" s="1"/>
      <c r="HIM162" s="1"/>
      <c r="HIN162" s="1"/>
      <c r="HIO162" s="1"/>
      <c r="HIP162" s="1"/>
      <c r="HIQ162" s="1"/>
      <c r="HIR162" s="1"/>
      <c r="HIS162" s="1"/>
      <c r="HIT162" s="1"/>
      <c r="HIU162" s="1"/>
      <c r="HIV162" s="1"/>
      <c r="HIW162" s="1"/>
      <c r="HIX162" s="1"/>
      <c r="HIY162" s="1"/>
      <c r="HIZ162" s="1"/>
      <c r="HJA162" s="1"/>
      <c r="HJB162" s="1"/>
      <c r="HJC162" s="1"/>
      <c r="HJD162" s="1"/>
      <c r="HJE162" s="1"/>
      <c r="HJF162" s="1"/>
      <c r="HJG162" s="1"/>
      <c r="HJH162" s="1"/>
      <c r="HJI162" s="1"/>
      <c r="HJJ162" s="1"/>
      <c r="HJK162" s="1"/>
      <c r="HJL162" s="1"/>
      <c r="HJM162" s="1"/>
      <c r="HJN162" s="1"/>
      <c r="HJO162" s="1"/>
      <c r="HJP162" s="1"/>
      <c r="HJQ162" s="1"/>
      <c r="HJR162" s="1"/>
      <c r="HJS162" s="1"/>
      <c r="HJT162" s="1"/>
      <c r="HJU162" s="1"/>
      <c r="HJV162" s="1"/>
      <c r="HJW162" s="1"/>
      <c r="HJX162" s="1"/>
      <c r="HJY162" s="1"/>
      <c r="HJZ162" s="1"/>
      <c r="HKA162" s="1"/>
      <c r="HKB162" s="1"/>
      <c r="HKC162" s="1"/>
      <c r="HKD162" s="1"/>
      <c r="HKE162" s="1"/>
      <c r="HKF162" s="1"/>
      <c r="HKG162" s="1"/>
      <c r="HKH162" s="1"/>
      <c r="HKI162" s="1"/>
      <c r="HKJ162" s="1"/>
      <c r="HKK162" s="1"/>
      <c r="HKL162" s="1"/>
      <c r="HKM162" s="1"/>
      <c r="HKN162" s="1"/>
      <c r="HKO162" s="1"/>
      <c r="HKP162" s="1"/>
      <c r="HKQ162" s="1"/>
      <c r="HKR162" s="1"/>
      <c r="HKS162" s="1"/>
      <c r="HKT162" s="1"/>
      <c r="HKU162" s="1"/>
      <c r="HKV162" s="1"/>
      <c r="HKW162" s="1"/>
      <c r="HKX162" s="1"/>
      <c r="HKY162" s="1"/>
      <c r="HKZ162" s="1"/>
      <c r="HLA162" s="1"/>
      <c r="HLB162" s="1"/>
      <c r="HLC162" s="1"/>
      <c r="HLD162" s="1"/>
      <c r="HLE162" s="1"/>
      <c r="HLF162" s="1"/>
      <c r="HLG162" s="1"/>
      <c r="HLH162" s="1"/>
      <c r="HLI162" s="1"/>
      <c r="HLJ162" s="1"/>
      <c r="HLK162" s="1"/>
      <c r="HLL162" s="1"/>
      <c r="HLM162" s="1"/>
      <c r="HLN162" s="1"/>
      <c r="HLO162" s="1"/>
      <c r="HLP162" s="1"/>
      <c r="HLQ162" s="1"/>
      <c r="HLR162" s="1"/>
      <c r="HLS162" s="1"/>
      <c r="HLT162" s="1"/>
      <c r="HLU162" s="1"/>
      <c r="HLV162" s="1"/>
      <c r="HLW162" s="1"/>
      <c r="HLX162" s="1"/>
      <c r="HLY162" s="1"/>
      <c r="HLZ162" s="1"/>
      <c r="HMA162" s="1"/>
      <c r="HMB162" s="1"/>
      <c r="HMC162" s="1"/>
      <c r="HMD162" s="1"/>
      <c r="HME162" s="1"/>
      <c r="HMF162" s="1"/>
      <c r="HMG162" s="1"/>
      <c r="HMH162" s="1"/>
      <c r="HMI162" s="1"/>
      <c r="HMJ162" s="1"/>
      <c r="HMK162" s="1"/>
      <c r="HML162" s="1"/>
      <c r="HMM162" s="1"/>
      <c r="HMN162" s="1"/>
      <c r="HMO162" s="1"/>
      <c r="HMP162" s="1"/>
      <c r="HMQ162" s="1"/>
      <c r="HMR162" s="1"/>
      <c r="HMS162" s="1"/>
      <c r="HMT162" s="1"/>
      <c r="HMU162" s="1"/>
      <c r="HMV162" s="1"/>
      <c r="HMW162" s="1"/>
      <c r="HMX162" s="1"/>
      <c r="HMY162" s="1"/>
      <c r="HMZ162" s="1"/>
      <c r="HNA162" s="1"/>
      <c r="HNB162" s="1"/>
      <c r="HNC162" s="1"/>
      <c r="HND162" s="1"/>
      <c r="HNE162" s="1"/>
      <c r="HNF162" s="1"/>
      <c r="HNG162" s="1"/>
      <c r="HNH162" s="1"/>
      <c r="HNI162" s="1"/>
      <c r="HNJ162" s="1"/>
      <c r="HNK162" s="1"/>
      <c r="HNL162" s="1"/>
      <c r="HNM162" s="1"/>
      <c r="HNN162" s="1"/>
      <c r="HNO162" s="1"/>
      <c r="HNP162" s="1"/>
      <c r="HNQ162" s="1"/>
      <c r="HNR162" s="1"/>
      <c r="HNS162" s="1"/>
      <c r="HNT162" s="1"/>
      <c r="HNU162" s="1"/>
      <c r="HNV162" s="1"/>
      <c r="HNW162" s="1"/>
      <c r="HNX162" s="1"/>
      <c r="HNY162" s="1"/>
      <c r="HNZ162" s="1"/>
      <c r="HOA162" s="1"/>
      <c r="HOB162" s="1"/>
      <c r="HOC162" s="1"/>
      <c r="HOD162" s="1"/>
      <c r="HOE162" s="1"/>
      <c r="HOF162" s="1"/>
      <c r="HOG162" s="1"/>
      <c r="HOH162" s="1"/>
      <c r="HOI162" s="1"/>
      <c r="HOJ162" s="1"/>
      <c r="HOK162" s="1"/>
      <c r="HOL162" s="1"/>
      <c r="HOM162" s="1"/>
      <c r="HON162" s="1"/>
      <c r="HOO162" s="1"/>
      <c r="HOP162" s="1"/>
      <c r="HOQ162" s="1"/>
      <c r="HOR162" s="1"/>
      <c r="HOS162" s="1"/>
      <c r="HOT162" s="1"/>
      <c r="HOU162" s="1"/>
      <c r="HOV162" s="1"/>
      <c r="HOW162" s="1"/>
      <c r="HOX162" s="1"/>
      <c r="HOY162" s="1"/>
      <c r="HOZ162" s="1"/>
      <c r="HPA162" s="1"/>
      <c r="HPB162" s="1"/>
      <c r="HPC162" s="1"/>
      <c r="HPD162" s="1"/>
      <c r="HPE162" s="1"/>
      <c r="HPF162" s="1"/>
      <c r="HPG162" s="1"/>
      <c r="HPH162" s="1"/>
      <c r="HPI162" s="1"/>
      <c r="HPJ162" s="1"/>
      <c r="HPK162" s="1"/>
      <c r="HPL162" s="1"/>
      <c r="HPM162" s="1"/>
      <c r="HPN162" s="1"/>
      <c r="HPO162" s="1"/>
      <c r="HPP162" s="1"/>
      <c r="HPQ162" s="1"/>
      <c r="HPR162" s="1"/>
      <c r="HPS162" s="1"/>
      <c r="HPT162" s="1"/>
      <c r="HPU162" s="1"/>
      <c r="HPV162" s="1"/>
      <c r="HPW162" s="1"/>
      <c r="HPX162" s="1"/>
      <c r="HPY162" s="1"/>
      <c r="HPZ162" s="1"/>
      <c r="HQA162" s="1"/>
      <c r="HQB162" s="1"/>
      <c r="HQC162" s="1"/>
      <c r="HQD162" s="1"/>
      <c r="HQE162" s="1"/>
      <c r="HQF162" s="1"/>
      <c r="HQG162" s="1"/>
      <c r="HQH162" s="1"/>
      <c r="HQI162" s="1"/>
      <c r="HQJ162" s="1"/>
      <c r="HQK162" s="1"/>
      <c r="HQL162" s="1"/>
      <c r="HQM162" s="1"/>
      <c r="HQN162" s="1"/>
      <c r="HQO162" s="1"/>
      <c r="HQP162" s="1"/>
      <c r="HQQ162" s="1"/>
      <c r="HQR162" s="1"/>
      <c r="HQS162" s="1"/>
      <c r="HQT162" s="1"/>
      <c r="HQU162" s="1"/>
      <c r="HQV162" s="1"/>
      <c r="HQW162" s="1"/>
      <c r="HQX162" s="1"/>
      <c r="HQY162" s="1"/>
      <c r="HQZ162" s="1"/>
      <c r="HRA162" s="1"/>
      <c r="HRB162" s="1"/>
      <c r="HRC162" s="1"/>
      <c r="HRD162" s="1"/>
      <c r="HRE162" s="1"/>
      <c r="HRF162" s="1"/>
      <c r="HRG162" s="1"/>
      <c r="HRH162" s="1"/>
      <c r="HRI162" s="1"/>
      <c r="HRJ162" s="1"/>
      <c r="HRK162" s="1"/>
      <c r="HRL162" s="1"/>
      <c r="HRM162" s="1"/>
      <c r="HRN162" s="1"/>
      <c r="HRO162" s="1"/>
      <c r="HRP162" s="1"/>
      <c r="HRQ162" s="1"/>
      <c r="HRR162" s="1"/>
      <c r="HRS162" s="1"/>
      <c r="HRT162" s="1"/>
      <c r="HRU162" s="1"/>
      <c r="HRV162" s="1"/>
      <c r="HRW162" s="1"/>
      <c r="HRX162" s="1"/>
      <c r="HRY162" s="1"/>
      <c r="HRZ162" s="1"/>
      <c r="HSA162" s="1"/>
      <c r="HSB162" s="1"/>
      <c r="HSC162" s="1"/>
      <c r="HSD162" s="1"/>
      <c r="HSE162" s="1"/>
      <c r="HSF162" s="1"/>
      <c r="HSG162" s="1"/>
      <c r="HSH162" s="1"/>
      <c r="HSI162" s="1"/>
      <c r="HSJ162" s="1"/>
      <c r="HSK162" s="1"/>
      <c r="HSL162" s="1"/>
      <c r="HSM162" s="1"/>
      <c r="HSN162" s="1"/>
      <c r="HSO162" s="1"/>
      <c r="HSP162" s="1"/>
      <c r="HSQ162" s="1"/>
      <c r="HSR162" s="1"/>
      <c r="HSS162" s="1"/>
      <c r="HST162" s="1"/>
      <c r="HSU162" s="1"/>
      <c r="HSV162" s="1"/>
      <c r="HSW162" s="1"/>
      <c r="HSX162" s="1"/>
      <c r="HSY162" s="1"/>
      <c r="HSZ162" s="1"/>
      <c r="HTA162" s="1"/>
      <c r="HTB162" s="1"/>
      <c r="HTC162" s="1"/>
      <c r="HTD162" s="1"/>
      <c r="HTE162" s="1"/>
      <c r="HTF162" s="1"/>
      <c r="HTG162" s="1"/>
      <c r="HTH162" s="1"/>
      <c r="HTI162" s="1"/>
      <c r="HTJ162" s="1"/>
      <c r="HTK162" s="1"/>
      <c r="HTL162" s="1"/>
      <c r="HTM162" s="1"/>
      <c r="HTN162" s="1"/>
      <c r="HTO162" s="1"/>
      <c r="HTP162" s="1"/>
      <c r="HTQ162" s="1"/>
      <c r="HTR162" s="1"/>
      <c r="HTS162" s="1"/>
      <c r="HTT162" s="1"/>
      <c r="HTU162" s="1"/>
      <c r="HTV162" s="1"/>
      <c r="HTW162" s="1"/>
      <c r="HTX162" s="1"/>
      <c r="HTY162" s="1"/>
      <c r="HTZ162" s="1"/>
      <c r="HUA162" s="1"/>
      <c r="HUB162" s="1"/>
      <c r="HUC162" s="1"/>
      <c r="HUD162" s="1"/>
      <c r="HUE162" s="1"/>
      <c r="HUF162" s="1"/>
      <c r="HUG162" s="1"/>
      <c r="HUH162" s="1"/>
      <c r="HUI162" s="1"/>
      <c r="HUJ162" s="1"/>
      <c r="HUK162" s="1"/>
      <c r="HUL162" s="1"/>
      <c r="HUM162" s="1"/>
      <c r="HUN162" s="1"/>
      <c r="HUO162" s="1"/>
      <c r="HUP162" s="1"/>
      <c r="HUQ162" s="1"/>
      <c r="HUR162" s="1"/>
      <c r="HUS162" s="1"/>
      <c r="HUT162" s="1"/>
      <c r="HUU162" s="1"/>
      <c r="HUV162" s="1"/>
      <c r="HUW162" s="1"/>
      <c r="HUX162" s="1"/>
      <c r="HUY162" s="1"/>
      <c r="HUZ162" s="1"/>
      <c r="HVA162" s="1"/>
      <c r="HVB162" s="1"/>
      <c r="HVC162" s="1"/>
      <c r="HVD162" s="1"/>
      <c r="HVE162" s="1"/>
      <c r="HVF162" s="1"/>
      <c r="HVG162" s="1"/>
      <c r="HVH162" s="1"/>
      <c r="HVI162" s="1"/>
      <c r="HVJ162" s="1"/>
      <c r="HVK162" s="1"/>
      <c r="HVL162" s="1"/>
      <c r="HVM162" s="1"/>
      <c r="HVN162" s="1"/>
      <c r="HVO162" s="1"/>
      <c r="HVP162" s="1"/>
      <c r="HVQ162" s="1"/>
      <c r="HVR162" s="1"/>
      <c r="HVS162" s="1"/>
      <c r="HVT162" s="1"/>
      <c r="HVU162" s="1"/>
      <c r="HVV162" s="1"/>
      <c r="HVW162" s="1"/>
      <c r="HVX162" s="1"/>
      <c r="HVY162" s="1"/>
      <c r="HVZ162" s="1"/>
      <c r="HWA162" s="1"/>
      <c r="HWB162" s="1"/>
      <c r="HWC162" s="1"/>
      <c r="HWD162" s="1"/>
      <c r="HWE162" s="1"/>
      <c r="HWF162" s="1"/>
      <c r="HWG162" s="1"/>
      <c r="HWH162" s="1"/>
      <c r="HWI162" s="1"/>
      <c r="HWJ162" s="1"/>
      <c r="HWK162" s="1"/>
      <c r="HWL162" s="1"/>
      <c r="HWM162" s="1"/>
      <c r="HWN162" s="1"/>
      <c r="HWO162" s="1"/>
      <c r="HWP162" s="1"/>
      <c r="HWQ162" s="1"/>
      <c r="HWR162" s="1"/>
      <c r="HWS162" s="1"/>
      <c r="HWT162" s="1"/>
      <c r="HWU162" s="1"/>
      <c r="HWV162" s="1"/>
      <c r="HWW162" s="1"/>
      <c r="HWX162" s="1"/>
      <c r="HWY162" s="1"/>
      <c r="HWZ162" s="1"/>
      <c r="HXA162" s="1"/>
      <c r="HXB162" s="1"/>
      <c r="HXC162" s="1"/>
      <c r="HXD162" s="1"/>
      <c r="HXE162" s="1"/>
      <c r="HXF162" s="1"/>
      <c r="HXG162" s="1"/>
      <c r="HXH162" s="1"/>
      <c r="HXI162" s="1"/>
      <c r="HXJ162" s="1"/>
      <c r="HXK162" s="1"/>
      <c r="HXL162" s="1"/>
      <c r="HXM162" s="1"/>
      <c r="HXN162" s="1"/>
      <c r="HXO162" s="1"/>
      <c r="HXP162" s="1"/>
      <c r="HXQ162" s="1"/>
      <c r="HXR162" s="1"/>
      <c r="HXS162" s="1"/>
      <c r="HXT162" s="1"/>
      <c r="HXU162" s="1"/>
      <c r="HXV162" s="1"/>
      <c r="HXW162" s="1"/>
      <c r="HXX162" s="1"/>
      <c r="HXY162" s="1"/>
      <c r="HXZ162" s="1"/>
      <c r="HYA162" s="1"/>
      <c r="HYB162" s="1"/>
      <c r="HYC162" s="1"/>
      <c r="HYD162" s="1"/>
      <c r="HYE162" s="1"/>
      <c r="HYF162" s="1"/>
      <c r="HYG162" s="1"/>
      <c r="HYH162" s="1"/>
      <c r="HYI162" s="1"/>
      <c r="HYJ162" s="1"/>
      <c r="HYK162" s="1"/>
      <c r="HYL162" s="1"/>
      <c r="HYM162" s="1"/>
      <c r="HYN162" s="1"/>
      <c r="HYO162" s="1"/>
      <c r="HYP162" s="1"/>
      <c r="HYQ162" s="1"/>
      <c r="HYR162" s="1"/>
      <c r="HYS162" s="1"/>
      <c r="HYT162" s="1"/>
      <c r="HYU162" s="1"/>
      <c r="HYV162" s="1"/>
      <c r="HYW162" s="1"/>
      <c r="HYX162" s="1"/>
      <c r="HYY162" s="1"/>
      <c r="HYZ162" s="1"/>
      <c r="HZA162" s="1"/>
      <c r="HZB162" s="1"/>
      <c r="HZC162" s="1"/>
      <c r="HZD162" s="1"/>
      <c r="HZE162" s="1"/>
      <c r="HZF162" s="1"/>
      <c r="HZG162" s="1"/>
      <c r="HZH162" s="1"/>
      <c r="HZI162" s="1"/>
      <c r="HZJ162" s="1"/>
      <c r="HZK162" s="1"/>
      <c r="HZL162" s="1"/>
      <c r="HZM162" s="1"/>
      <c r="HZN162" s="1"/>
      <c r="HZO162" s="1"/>
      <c r="HZP162" s="1"/>
      <c r="HZQ162" s="1"/>
      <c r="HZR162" s="1"/>
      <c r="HZS162" s="1"/>
      <c r="HZT162" s="1"/>
      <c r="HZU162" s="1"/>
      <c r="HZV162" s="1"/>
      <c r="HZW162" s="1"/>
      <c r="HZX162" s="1"/>
      <c r="HZY162" s="1"/>
      <c r="HZZ162" s="1"/>
      <c r="IAA162" s="1"/>
      <c r="IAB162" s="1"/>
      <c r="IAC162" s="1"/>
      <c r="IAD162" s="1"/>
      <c r="IAE162" s="1"/>
      <c r="IAF162" s="1"/>
      <c r="IAG162" s="1"/>
      <c r="IAH162" s="1"/>
      <c r="IAI162" s="1"/>
      <c r="IAJ162" s="1"/>
      <c r="IAK162" s="1"/>
      <c r="IAL162" s="1"/>
      <c r="IAM162" s="1"/>
      <c r="IAN162" s="1"/>
      <c r="IAO162" s="1"/>
      <c r="IAP162" s="1"/>
      <c r="IAQ162" s="1"/>
      <c r="IAR162" s="1"/>
      <c r="IAS162" s="1"/>
      <c r="IAT162" s="1"/>
      <c r="IAU162" s="1"/>
      <c r="IAV162" s="1"/>
      <c r="IAW162" s="1"/>
      <c r="IAX162" s="1"/>
      <c r="IAY162" s="1"/>
      <c r="IAZ162" s="1"/>
      <c r="IBA162" s="1"/>
      <c r="IBB162" s="1"/>
      <c r="IBC162" s="1"/>
      <c r="IBD162" s="1"/>
      <c r="IBE162" s="1"/>
      <c r="IBF162" s="1"/>
      <c r="IBG162" s="1"/>
      <c r="IBH162" s="1"/>
      <c r="IBI162" s="1"/>
      <c r="IBJ162" s="1"/>
      <c r="IBK162" s="1"/>
      <c r="IBL162" s="1"/>
      <c r="IBM162" s="1"/>
      <c r="IBN162" s="1"/>
      <c r="IBO162" s="1"/>
      <c r="IBP162" s="1"/>
      <c r="IBQ162" s="1"/>
      <c r="IBR162" s="1"/>
      <c r="IBS162" s="1"/>
      <c r="IBT162" s="1"/>
      <c r="IBU162" s="1"/>
      <c r="IBV162" s="1"/>
      <c r="IBW162" s="1"/>
      <c r="IBX162" s="1"/>
      <c r="IBY162" s="1"/>
      <c r="IBZ162" s="1"/>
      <c r="ICA162" s="1"/>
      <c r="ICB162" s="1"/>
      <c r="ICC162" s="1"/>
      <c r="ICD162" s="1"/>
      <c r="ICE162" s="1"/>
      <c r="ICF162" s="1"/>
      <c r="ICG162" s="1"/>
      <c r="ICH162" s="1"/>
      <c r="ICI162" s="1"/>
      <c r="ICJ162" s="1"/>
      <c r="ICK162" s="1"/>
      <c r="ICL162" s="1"/>
      <c r="ICM162" s="1"/>
      <c r="ICN162" s="1"/>
      <c r="ICO162" s="1"/>
      <c r="ICP162" s="1"/>
      <c r="ICQ162" s="1"/>
      <c r="ICR162" s="1"/>
      <c r="ICS162" s="1"/>
      <c r="ICT162" s="1"/>
      <c r="ICU162" s="1"/>
      <c r="ICV162" s="1"/>
      <c r="ICW162" s="1"/>
      <c r="ICX162" s="1"/>
      <c r="ICY162" s="1"/>
      <c r="ICZ162" s="1"/>
      <c r="IDA162" s="1"/>
      <c r="IDB162" s="1"/>
      <c r="IDC162" s="1"/>
      <c r="IDD162" s="1"/>
      <c r="IDE162" s="1"/>
      <c r="IDF162" s="1"/>
      <c r="IDG162" s="1"/>
      <c r="IDH162" s="1"/>
      <c r="IDI162" s="1"/>
      <c r="IDJ162" s="1"/>
      <c r="IDK162" s="1"/>
      <c r="IDL162" s="1"/>
      <c r="IDM162" s="1"/>
      <c r="IDN162" s="1"/>
      <c r="IDO162" s="1"/>
      <c r="IDP162" s="1"/>
      <c r="IDQ162" s="1"/>
      <c r="IDR162" s="1"/>
      <c r="IDS162" s="1"/>
      <c r="IDT162" s="1"/>
      <c r="IDU162" s="1"/>
      <c r="IDV162" s="1"/>
      <c r="IDW162" s="1"/>
      <c r="IDX162" s="1"/>
      <c r="IDY162" s="1"/>
      <c r="IDZ162" s="1"/>
      <c r="IEA162" s="1"/>
      <c r="IEB162" s="1"/>
      <c r="IEC162" s="1"/>
      <c r="IED162" s="1"/>
      <c r="IEE162" s="1"/>
      <c r="IEF162" s="1"/>
      <c r="IEG162" s="1"/>
      <c r="IEH162" s="1"/>
      <c r="IEI162" s="1"/>
      <c r="IEJ162" s="1"/>
      <c r="IEK162" s="1"/>
      <c r="IEL162" s="1"/>
      <c r="IEM162" s="1"/>
      <c r="IEN162" s="1"/>
      <c r="IEO162" s="1"/>
      <c r="IEP162" s="1"/>
      <c r="IEQ162" s="1"/>
      <c r="IER162" s="1"/>
      <c r="IES162" s="1"/>
      <c r="IET162" s="1"/>
      <c r="IEU162" s="1"/>
      <c r="IEV162" s="1"/>
      <c r="IEW162" s="1"/>
      <c r="IEX162" s="1"/>
      <c r="IEY162" s="1"/>
      <c r="IEZ162" s="1"/>
      <c r="IFA162" s="1"/>
      <c r="IFB162" s="1"/>
      <c r="IFC162" s="1"/>
      <c r="IFD162" s="1"/>
      <c r="IFE162" s="1"/>
      <c r="IFF162" s="1"/>
      <c r="IFG162" s="1"/>
      <c r="IFH162" s="1"/>
      <c r="IFI162" s="1"/>
      <c r="IFJ162" s="1"/>
      <c r="IFK162" s="1"/>
      <c r="IFL162" s="1"/>
      <c r="IFM162" s="1"/>
      <c r="IFN162" s="1"/>
      <c r="IFO162" s="1"/>
      <c r="IFP162" s="1"/>
      <c r="IFQ162" s="1"/>
      <c r="IFR162" s="1"/>
      <c r="IFS162" s="1"/>
      <c r="IFT162" s="1"/>
      <c r="IFU162" s="1"/>
      <c r="IFV162" s="1"/>
      <c r="IFW162" s="1"/>
      <c r="IFX162" s="1"/>
      <c r="IFY162" s="1"/>
      <c r="IFZ162" s="1"/>
      <c r="IGA162" s="1"/>
      <c r="IGB162" s="1"/>
      <c r="IGC162" s="1"/>
      <c r="IGD162" s="1"/>
      <c r="IGE162" s="1"/>
      <c r="IGF162" s="1"/>
      <c r="IGG162" s="1"/>
      <c r="IGH162" s="1"/>
      <c r="IGI162" s="1"/>
      <c r="IGJ162" s="1"/>
      <c r="IGK162" s="1"/>
      <c r="IGL162" s="1"/>
      <c r="IGM162" s="1"/>
      <c r="IGN162" s="1"/>
      <c r="IGO162" s="1"/>
      <c r="IGP162" s="1"/>
      <c r="IGQ162" s="1"/>
      <c r="IGR162" s="1"/>
      <c r="IGS162" s="1"/>
      <c r="IGT162" s="1"/>
      <c r="IGU162" s="1"/>
      <c r="IGV162" s="1"/>
      <c r="IGW162" s="1"/>
      <c r="IGX162" s="1"/>
      <c r="IGY162" s="1"/>
      <c r="IGZ162" s="1"/>
      <c r="IHA162" s="1"/>
      <c r="IHB162" s="1"/>
      <c r="IHC162" s="1"/>
      <c r="IHD162" s="1"/>
      <c r="IHE162" s="1"/>
      <c r="IHF162" s="1"/>
      <c r="IHG162" s="1"/>
      <c r="IHH162" s="1"/>
      <c r="IHI162" s="1"/>
      <c r="IHJ162" s="1"/>
      <c r="IHK162" s="1"/>
      <c r="IHL162" s="1"/>
      <c r="IHM162" s="1"/>
      <c r="IHN162" s="1"/>
      <c r="IHO162" s="1"/>
      <c r="IHP162" s="1"/>
      <c r="IHQ162" s="1"/>
      <c r="IHR162" s="1"/>
      <c r="IHS162" s="1"/>
      <c r="IHT162" s="1"/>
      <c r="IHU162" s="1"/>
      <c r="IHV162" s="1"/>
      <c r="IHW162" s="1"/>
      <c r="IHX162" s="1"/>
      <c r="IHY162" s="1"/>
      <c r="IHZ162" s="1"/>
      <c r="IIA162" s="1"/>
      <c r="IIB162" s="1"/>
      <c r="IIC162" s="1"/>
      <c r="IID162" s="1"/>
      <c r="IIE162" s="1"/>
      <c r="IIF162" s="1"/>
      <c r="IIG162" s="1"/>
      <c r="IIH162" s="1"/>
      <c r="III162" s="1"/>
      <c r="IIJ162" s="1"/>
      <c r="IIK162" s="1"/>
      <c r="IIL162" s="1"/>
      <c r="IIM162" s="1"/>
      <c r="IIN162" s="1"/>
      <c r="IIO162" s="1"/>
      <c r="IIP162" s="1"/>
      <c r="IIQ162" s="1"/>
      <c r="IIR162" s="1"/>
      <c r="IIS162" s="1"/>
      <c r="IIT162" s="1"/>
      <c r="IIU162" s="1"/>
      <c r="IIV162" s="1"/>
      <c r="IIW162" s="1"/>
      <c r="IIX162" s="1"/>
      <c r="IIY162" s="1"/>
      <c r="IIZ162" s="1"/>
      <c r="IJA162" s="1"/>
      <c r="IJB162" s="1"/>
      <c r="IJC162" s="1"/>
      <c r="IJD162" s="1"/>
      <c r="IJE162" s="1"/>
      <c r="IJF162" s="1"/>
      <c r="IJG162" s="1"/>
      <c r="IJH162" s="1"/>
      <c r="IJI162" s="1"/>
      <c r="IJJ162" s="1"/>
      <c r="IJK162" s="1"/>
      <c r="IJL162" s="1"/>
      <c r="IJM162" s="1"/>
      <c r="IJN162" s="1"/>
      <c r="IJO162" s="1"/>
      <c r="IJP162" s="1"/>
      <c r="IJQ162" s="1"/>
      <c r="IJR162" s="1"/>
      <c r="IJS162" s="1"/>
      <c r="IJT162" s="1"/>
      <c r="IJU162" s="1"/>
      <c r="IJV162" s="1"/>
      <c r="IJW162" s="1"/>
      <c r="IJX162" s="1"/>
      <c r="IJY162" s="1"/>
      <c r="IJZ162" s="1"/>
      <c r="IKA162" s="1"/>
      <c r="IKB162" s="1"/>
      <c r="IKC162" s="1"/>
      <c r="IKD162" s="1"/>
      <c r="IKE162" s="1"/>
      <c r="IKF162" s="1"/>
      <c r="IKG162" s="1"/>
      <c r="IKH162" s="1"/>
      <c r="IKI162" s="1"/>
      <c r="IKJ162" s="1"/>
      <c r="IKK162" s="1"/>
      <c r="IKL162" s="1"/>
      <c r="IKM162" s="1"/>
      <c r="IKN162" s="1"/>
      <c r="IKO162" s="1"/>
      <c r="IKP162" s="1"/>
      <c r="IKQ162" s="1"/>
      <c r="IKR162" s="1"/>
      <c r="IKS162" s="1"/>
      <c r="IKT162" s="1"/>
      <c r="IKU162" s="1"/>
      <c r="IKV162" s="1"/>
      <c r="IKW162" s="1"/>
      <c r="IKX162" s="1"/>
      <c r="IKY162" s="1"/>
      <c r="IKZ162" s="1"/>
      <c r="ILA162" s="1"/>
      <c r="ILB162" s="1"/>
      <c r="ILC162" s="1"/>
      <c r="ILD162" s="1"/>
      <c r="ILE162" s="1"/>
      <c r="ILF162" s="1"/>
      <c r="ILG162" s="1"/>
      <c r="ILH162" s="1"/>
      <c r="ILI162" s="1"/>
      <c r="ILJ162" s="1"/>
      <c r="ILK162" s="1"/>
      <c r="ILL162" s="1"/>
      <c r="ILM162" s="1"/>
      <c r="ILN162" s="1"/>
      <c r="ILO162" s="1"/>
      <c r="ILP162" s="1"/>
      <c r="ILQ162" s="1"/>
      <c r="ILR162" s="1"/>
      <c r="ILS162" s="1"/>
      <c r="ILT162" s="1"/>
      <c r="ILU162" s="1"/>
      <c r="ILV162" s="1"/>
      <c r="ILW162" s="1"/>
      <c r="ILX162" s="1"/>
      <c r="ILY162" s="1"/>
      <c r="ILZ162" s="1"/>
      <c r="IMA162" s="1"/>
      <c r="IMB162" s="1"/>
      <c r="IMC162" s="1"/>
      <c r="IMD162" s="1"/>
      <c r="IME162" s="1"/>
      <c r="IMF162" s="1"/>
      <c r="IMG162" s="1"/>
      <c r="IMH162" s="1"/>
      <c r="IMI162" s="1"/>
      <c r="IMJ162" s="1"/>
      <c r="IMK162" s="1"/>
      <c r="IML162" s="1"/>
      <c r="IMM162" s="1"/>
      <c r="IMN162" s="1"/>
      <c r="IMO162" s="1"/>
      <c r="IMP162" s="1"/>
      <c r="IMQ162" s="1"/>
      <c r="IMR162" s="1"/>
      <c r="IMS162" s="1"/>
      <c r="IMT162" s="1"/>
      <c r="IMU162" s="1"/>
      <c r="IMV162" s="1"/>
      <c r="IMW162" s="1"/>
      <c r="IMX162" s="1"/>
      <c r="IMY162" s="1"/>
      <c r="IMZ162" s="1"/>
      <c r="INA162" s="1"/>
      <c r="INB162" s="1"/>
      <c r="INC162" s="1"/>
      <c r="IND162" s="1"/>
      <c r="INE162" s="1"/>
      <c r="INF162" s="1"/>
      <c r="ING162" s="1"/>
      <c r="INH162" s="1"/>
      <c r="INI162" s="1"/>
      <c r="INJ162" s="1"/>
      <c r="INK162" s="1"/>
      <c r="INL162" s="1"/>
      <c r="INM162" s="1"/>
      <c r="INN162" s="1"/>
      <c r="INO162" s="1"/>
      <c r="INP162" s="1"/>
      <c r="INQ162" s="1"/>
      <c r="INR162" s="1"/>
      <c r="INS162" s="1"/>
      <c r="INT162" s="1"/>
      <c r="INU162" s="1"/>
      <c r="INV162" s="1"/>
      <c r="INW162" s="1"/>
      <c r="INX162" s="1"/>
      <c r="INY162" s="1"/>
      <c r="INZ162" s="1"/>
      <c r="IOA162" s="1"/>
      <c r="IOB162" s="1"/>
      <c r="IOC162" s="1"/>
      <c r="IOD162" s="1"/>
      <c r="IOE162" s="1"/>
      <c r="IOF162" s="1"/>
      <c r="IOG162" s="1"/>
      <c r="IOH162" s="1"/>
      <c r="IOI162" s="1"/>
      <c r="IOJ162" s="1"/>
      <c r="IOK162" s="1"/>
      <c r="IOL162" s="1"/>
      <c r="IOM162" s="1"/>
      <c r="ION162" s="1"/>
      <c r="IOO162" s="1"/>
      <c r="IOP162" s="1"/>
      <c r="IOQ162" s="1"/>
      <c r="IOR162" s="1"/>
      <c r="IOS162" s="1"/>
      <c r="IOT162" s="1"/>
      <c r="IOU162" s="1"/>
      <c r="IOV162" s="1"/>
      <c r="IOW162" s="1"/>
      <c r="IOX162" s="1"/>
      <c r="IOY162" s="1"/>
      <c r="IOZ162" s="1"/>
      <c r="IPA162" s="1"/>
      <c r="IPB162" s="1"/>
      <c r="IPC162" s="1"/>
      <c r="IPD162" s="1"/>
      <c r="IPE162" s="1"/>
      <c r="IPF162" s="1"/>
      <c r="IPG162" s="1"/>
      <c r="IPH162" s="1"/>
      <c r="IPI162" s="1"/>
      <c r="IPJ162" s="1"/>
      <c r="IPK162" s="1"/>
      <c r="IPL162" s="1"/>
      <c r="IPM162" s="1"/>
      <c r="IPN162" s="1"/>
      <c r="IPO162" s="1"/>
      <c r="IPP162" s="1"/>
      <c r="IPQ162" s="1"/>
      <c r="IPR162" s="1"/>
      <c r="IPS162" s="1"/>
      <c r="IPT162" s="1"/>
      <c r="IPU162" s="1"/>
      <c r="IPV162" s="1"/>
      <c r="IPW162" s="1"/>
      <c r="IPX162" s="1"/>
      <c r="IPY162" s="1"/>
      <c r="IPZ162" s="1"/>
      <c r="IQA162" s="1"/>
      <c r="IQB162" s="1"/>
      <c r="IQC162" s="1"/>
      <c r="IQD162" s="1"/>
      <c r="IQE162" s="1"/>
      <c r="IQF162" s="1"/>
      <c r="IQG162" s="1"/>
      <c r="IQH162" s="1"/>
      <c r="IQI162" s="1"/>
      <c r="IQJ162" s="1"/>
      <c r="IQK162" s="1"/>
      <c r="IQL162" s="1"/>
      <c r="IQM162" s="1"/>
      <c r="IQN162" s="1"/>
      <c r="IQO162" s="1"/>
      <c r="IQP162" s="1"/>
      <c r="IQQ162" s="1"/>
      <c r="IQR162" s="1"/>
      <c r="IQS162" s="1"/>
      <c r="IQT162" s="1"/>
      <c r="IQU162" s="1"/>
      <c r="IQV162" s="1"/>
      <c r="IQW162" s="1"/>
      <c r="IQX162" s="1"/>
      <c r="IQY162" s="1"/>
      <c r="IQZ162" s="1"/>
      <c r="IRA162" s="1"/>
      <c r="IRB162" s="1"/>
      <c r="IRC162" s="1"/>
      <c r="IRD162" s="1"/>
      <c r="IRE162" s="1"/>
      <c r="IRF162" s="1"/>
      <c r="IRG162" s="1"/>
      <c r="IRH162" s="1"/>
      <c r="IRI162" s="1"/>
      <c r="IRJ162" s="1"/>
      <c r="IRK162" s="1"/>
      <c r="IRL162" s="1"/>
      <c r="IRM162" s="1"/>
      <c r="IRN162" s="1"/>
      <c r="IRO162" s="1"/>
      <c r="IRP162" s="1"/>
      <c r="IRQ162" s="1"/>
      <c r="IRR162" s="1"/>
      <c r="IRS162" s="1"/>
      <c r="IRT162" s="1"/>
      <c r="IRU162" s="1"/>
      <c r="IRV162" s="1"/>
      <c r="IRW162" s="1"/>
      <c r="IRX162" s="1"/>
      <c r="IRY162" s="1"/>
      <c r="IRZ162" s="1"/>
      <c r="ISA162" s="1"/>
      <c r="ISB162" s="1"/>
      <c r="ISC162" s="1"/>
      <c r="ISD162" s="1"/>
      <c r="ISE162" s="1"/>
      <c r="ISF162" s="1"/>
      <c r="ISG162" s="1"/>
      <c r="ISH162" s="1"/>
      <c r="ISI162" s="1"/>
      <c r="ISJ162" s="1"/>
      <c r="ISK162" s="1"/>
      <c r="ISL162" s="1"/>
      <c r="ISM162" s="1"/>
      <c r="ISN162" s="1"/>
      <c r="ISO162" s="1"/>
      <c r="ISP162" s="1"/>
      <c r="ISQ162" s="1"/>
      <c r="ISR162" s="1"/>
      <c r="ISS162" s="1"/>
      <c r="IST162" s="1"/>
      <c r="ISU162" s="1"/>
      <c r="ISV162" s="1"/>
      <c r="ISW162" s="1"/>
      <c r="ISX162" s="1"/>
      <c r="ISY162" s="1"/>
      <c r="ISZ162" s="1"/>
      <c r="ITA162" s="1"/>
      <c r="ITB162" s="1"/>
      <c r="ITC162" s="1"/>
      <c r="ITD162" s="1"/>
      <c r="ITE162" s="1"/>
      <c r="ITF162" s="1"/>
      <c r="ITG162" s="1"/>
      <c r="ITH162" s="1"/>
      <c r="ITI162" s="1"/>
      <c r="ITJ162" s="1"/>
      <c r="ITK162" s="1"/>
      <c r="ITL162" s="1"/>
      <c r="ITM162" s="1"/>
      <c r="ITN162" s="1"/>
      <c r="ITO162" s="1"/>
      <c r="ITP162" s="1"/>
      <c r="ITQ162" s="1"/>
      <c r="ITR162" s="1"/>
      <c r="ITS162" s="1"/>
      <c r="ITT162" s="1"/>
      <c r="ITU162" s="1"/>
      <c r="ITV162" s="1"/>
      <c r="ITW162" s="1"/>
      <c r="ITX162" s="1"/>
      <c r="ITY162" s="1"/>
      <c r="ITZ162" s="1"/>
      <c r="IUA162" s="1"/>
      <c r="IUB162" s="1"/>
      <c r="IUC162" s="1"/>
      <c r="IUD162" s="1"/>
      <c r="IUE162" s="1"/>
      <c r="IUF162" s="1"/>
      <c r="IUG162" s="1"/>
      <c r="IUH162" s="1"/>
      <c r="IUI162" s="1"/>
      <c r="IUJ162" s="1"/>
      <c r="IUK162" s="1"/>
      <c r="IUL162" s="1"/>
      <c r="IUM162" s="1"/>
      <c r="IUN162" s="1"/>
      <c r="IUO162" s="1"/>
      <c r="IUP162" s="1"/>
      <c r="IUQ162" s="1"/>
      <c r="IUR162" s="1"/>
      <c r="IUS162" s="1"/>
      <c r="IUT162" s="1"/>
      <c r="IUU162" s="1"/>
      <c r="IUV162" s="1"/>
      <c r="IUW162" s="1"/>
      <c r="IUX162" s="1"/>
      <c r="IUY162" s="1"/>
      <c r="IUZ162" s="1"/>
      <c r="IVA162" s="1"/>
      <c r="IVB162" s="1"/>
      <c r="IVC162" s="1"/>
      <c r="IVD162" s="1"/>
      <c r="IVE162" s="1"/>
      <c r="IVF162" s="1"/>
      <c r="IVG162" s="1"/>
      <c r="IVH162" s="1"/>
      <c r="IVI162" s="1"/>
      <c r="IVJ162" s="1"/>
      <c r="IVK162" s="1"/>
      <c r="IVL162" s="1"/>
      <c r="IVM162" s="1"/>
      <c r="IVN162" s="1"/>
      <c r="IVO162" s="1"/>
      <c r="IVP162" s="1"/>
      <c r="IVQ162" s="1"/>
      <c r="IVR162" s="1"/>
      <c r="IVS162" s="1"/>
      <c r="IVT162" s="1"/>
      <c r="IVU162" s="1"/>
      <c r="IVV162" s="1"/>
      <c r="IVW162" s="1"/>
      <c r="IVX162" s="1"/>
      <c r="IVY162" s="1"/>
      <c r="IVZ162" s="1"/>
      <c r="IWA162" s="1"/>
      <c r="IWB162" s="1"/>
      <c r="IWC162" s="1"/>
      <c r="IWD162" s="1"/>
      <c r="IWE162" s="1"/>
      <c r="IWF162" s="1"/>
      <c r="IWG162" s="1"/>
      <c r="IWH162" s="1"/>
      <c r="IWI162" s="1"/>
      <c r="IWJ162" s="1"/>
      <c r="IWK162" s="1"/>
      <c r="IWL162" s="1"/>
      <c r="IWM162" s="1"/>
      <c r="IWN162" s="1"/>
      <c r="IWO162" s="1"/>
      <c r="IWP162" s="1"/>
      <c r="IWQ162" s="1"/>
      <c r="IWR162" s="1"/>
      <c r="IWS162" s="1"/>
      <c r="IWT162" s="1"/>
      <c r="IWU162" s="1"/>
      <c r="IWV162" s="1"/>
      <c r="IWW162" s="1"/>
      <c r="IWX162" s="1"/>
      <c r="IWY162" s="1"/>
      <c r="IWZ162" s="1"/>
      <c r="IXA162" s="1"/>
      <c r="IXB162" s="1"/>
      <c r="IXC162" s="1"/>
      <c r="IXD162" s="1"/>
      <c r="IXE162" s="1"/>
      <c r="IXF162" s="1"/>
      <c r="IXG162" s="1"/>
      <c r="IXH162" s="1"/>
      <c r="IXI162" s="1"/>
      <c r="IXJ162" s="1"/>
      <c r="IXK162" s="1"/>
      <c r="IXL162" s="1"/>
      <c r="IXM162" s="1"/>
      <c r="IXN162" s="1"/>
      <c r="IXO162" s="1"/>
      <c r="IXP162" s="1"/>
      <c r="IXQ162" s="1"/>
      <c r="IXR162" s="1"/>
      <c r="IXS162" s="1"/>
      <c r="IXT162" s="1"/>
      <c r="IXU162" s="1"/>
      <c r="IXV162" s="1"/>
      <c r="IXW162" s="1"/>
      <c r="IXX162" s="1"/>
      <c r="IXY162" s="1"/>
      <c r="IXZ162" s="1"/>
      <c r="IYA162" s="1"/>
      <c r="IYB162" s="1"/>
      <c r="IYC162" s="1"/>
      <c r="IYD162" s="1"/>
      <c r="IYE162" s="1"/>
      <c r="IYF162" s="1"/>
      <c r="IYG162" s="1"/>
      <c r="IYH162" s="1"/>
      <c r="IYI162" s="1"/>
      <c r="IYJ162" s="1"/>
      <c r="IYK162" s="1"/>
      <c r="IYL162" s="1"/>
      <c r="IYM162" s="1"/>
      <c r="IYN162" s="1"/>
      <c r="IYO162" s="1"/>
      <c r="IYP162" s="1"/>
      <c r="IYQ162" s="1"/>
      <c r="IYR162" s="1"/>
      <c r="IYS162" s="1"/>
      <c r="IYT162" s="1"/>
      <c r="IYU162" s="1"/>
      <c r="IYV162" s="1"/>
      <c r="IYW162" s="1"/>
      <c r="IYX162" s="1"/>
      <c r="IYY162" s="1"/>
      <c r="IYZ162" s="1"/>
      <c r="IZA162" s="1"/>
      <c r="IZB162" s="1"/>
      <c r="IZC162" s="1"/>
      <c r="IZD162" s="1"/>
      <c r="IZE162" s="1"/>
      <c r="IZF162" s="1"/>
      <c r="IZG162" s="1"/>
      <c r="IZH162" s="1"/>
      <c r="IZI162" s="1"/>
      <c r="IZJ162" s="1"/>
      <c r="IZK162" s="1"/>
      <c r="IZL162" s="1"/>
      <c r="IZM162" s="1"/>
      <c r="IZN162" s="1"/>
      <c r="IZO162" s="1"/>
      <c r="IZP162" s="1"/>
      <c r="IZQ162" s="1"/>
      <c r="IZR162" s="1"/>
      <c r="IZS162" s="1"/>
      <c r="IZT162" s="1"/>
      <c r="IZU162" s="1"/>
      <c r="IZV162" s="1"/>
      <c r="IZW162" s="1"/>
      <c r="IZX162" s="1"/>
      <c r="IZY162" s="1"/>
      <c r="IZZ162" s="1"/>
      <c r="JAA162" s="1"/>
      <c r="JAB162" s="1"/>
      <c r="JAC162" s="1"/>
      <c r="JAD162" s="1"/>
      <c r="JAE162" s="1"/>
      <c r="JAF162" s="1"/>
      <c r="JAG162" s="1"/>
      <c r="JAH162" s="1"/>
      <c r="JAI162" s="1"/>
      <c r="JAJ162" s="1"/>
      <c r="JAK162" s="1"/>
      <c r="JAL162" s="1"/>
      <c r="JAM162" s="1"/>
      <c r="JAN162" s="1"/>
      <c r="JAO162" s="1"/>
      <c r="JAP162" s="1"/>
      <c r="JAQ162" s="1"/>
      <c r="JAR162" s="1"/>
      <c r="JAS162" s="1"/>
      <c r="JAT162" s="1"/>
      <c r="JAU162" s="1"/>
      <c r="JAV162" s="1"/>
      <c r="JAW162" s="1"/>
      <c r="JAX162" s="1"/>
      <c r="JAY162" s="1"/>
      <c r="JAZ162" s="1"/>
      <c r="JBA162" s="1"/>
      <c r="JBB162" s="1"/>
      <c r="JBC162" s="1"/>
      <c r="JBD162" s="1"/>
      <c r="JBE162" s="1"/>
      <c r="JBF162" s="1"/>
      <c r="JBG162" s="1"/>
      <c r="JBH162" s="1"/>
      <c r="JBI162" s="1"/>
      <c r="JBJ162" s="1"/>
      <c r="JBK162" s="1"/>
      <c r="JBL162" s="1"/>
      <c r="JBM162" s="1"/>
      <c r="JBN162" s="1"/>
      <c r="JBO162" s="1"/>
      <c r="JBP162" s="1"/>
      <c r="JBQ162" s="1"/>
      <c r="JBR162" s="1"/>
      <c r="JBS162" s="1"/>
      <c r="JBT162" s="1"/>
      <c r="JBU162" s="1"/>
      <c r="JBV162" s="1"/>
      <c r="JBW162" s="1"/>
      <c r="JBX162" s="1"/>
      <c r="JBY162" s="1"/>
      <c r="JBZ162" s="1"/>
      <c r="JCA162" s="1"/>
      <c r="JCB162" s="1"/>
      <c r="JCC162" s="1"/>
      <c r="JCD162" s="1"/>
      <c r="JCE162" s="1"/>
      <c r="JCF162" s="1"/>
      <c r="JCG162" s="1"/>
      <c r="JCH162" s="1"/>
      <c r="JCI162" s="1"/>
      <c r="JCJ162" s="1"/>
      <c r="JCK162" s="1"/>
      <c r="JCL162" s="1"/>
      <c r="JCM162" s="1"/>
      <c r="JCN162" s="1"/>
      <c r="JCO162" s="1"/>
      <c r="JCP162" s="1"/>
      <c r="JCQ162" s="1"/>
      <c r="JCR162" s="1"/>
      <c r="JCS162" s="1"/>
      <c r="JCT162" s="1"/>
      <c r="JCU162" s="1"/>
      <c r="JCV162" s="1"/>
      <c r="JCW162" s="1"/>
      <c r="JCX162" s="1"/>
      <c r="JCY162" s="1"/>
      <c r="JCZ162" s="1"/>
      <c r="JDA162" s="1"/>
      <c r="JDB162" s="1"/>
      <c r="JDC162" s="1"/>
      <c r="JDD162" s="1"/>
      <c r="JDE162" s="1"/>
      <c r="JDF162" s="1"/>
      <c r="JDG162" s="1"/>
      <c r="JDH162" s="1"/>
      <c r="JDI162" s="1"/>
      <c r="JDJ162" s="1"/>
      <c r="JDK162" s="1"/>
      <c r="JDL162" s="1"/>
      <c r="JDM162" s="1"/>
      <c r="JDN162" s="1"/>
      <c r="JDO162" s="1"/>
      <c r="JDP162" s="1"/>
      <c r="JDQ162" s="1"/>
      <c r="JDR162" s="1"/>
      <c r="JDS162" s="1"/>
      <c r="JDT162" s="1"/>
      <c r="JDU162" s="1"/>
      <c r="JDV162" s="1"/>
      <c r="JDW162" s="1"/>
      <c r="JDX162" s="1"/>
      <c r="JDY162" s="1"/>
      <c r="JDZ162" s="1"/>
      <c r="JEA162" s="1"/>
      <c r="JEB162" s="1"/>
      <c r="JEC162" s="1"/>
      <c r="JED162" s="1"/>
      <c r="JEE162" s="1"/>
      <c r="JEF162" s="1"/>
      <c r="JEG162" s="1"/>
      <c r="JEH162" s="1"/>
      <c r="JEI162" s="1"/>
      <c r="JEJ162" s="1"/>
      <c r="JEK162" s="1"/>
      <c r="JEL162" s="1"/>
      <c r="JEM162" s="1"/>
      <c r="JEN162" s="1"/>
      <c r="JEO162" s="1"/>
      <c r="JEP162" s="1"/>
      <c r="JEQ162" s="1"/>
      <c r="JER162" s="1"/>
      <c r="JES162" s="1"/>
      <c r="JET162" s="1"/>
      <c r="JEU162" s="1"/>
      <c r="JEV162" s="1"/>
      <c r="JEW162" s="1"/>
      <c r="JEX162" s="1"/>
      <c r="JEY162" s="1"/>
      <c r="JEZ162" s="1"/>
      <c r="JFA162" s="1"/>
      <c r="JFB162" s="1"/>
      <c r="JFC162" s="1"/>
      <c r="JFD162" s="1"/>
      <c r="JFE162" s="1"/>
      <c r="JFF162" s="1"/>
      <c r="JFG162" s="1"/>
      <c r="JFH162" s="1"/>
      <c r="JFI162" s="1"/>
      <c r="JFJ162" s="1"/>
      <c r="JFK162" s="1"/>
      <c r="JFL162" s="1"/>
      <c r="JFM162" s="1"/>
      <c r="JFN162" s="1"/>
      <c r="JFO162" s="1"/>
      <c r="JFP162" s="1"/>
      <c r="JFQ162" s="1"/>
      <c r="JFR162" s="1"/>
      <c r="JFS162" s="1"/>
      <c r="JFT162" s="1"/>
      <c r="JFU162" s="1"/>
      <c r="JFV162" s="1"/>
      <c r="JFW162" s="1"/>
      <c r="JFX162" s="1"/>
      <c r="JFY162" s="1"/>
      <c r="JFZ162" s="1"/>
      <c r="JGA162" s="1"/>
      <c r="JGB162" s="1"/>
      <c r="JGC162" s="1"/>
      <c r="JGD162" s="1"/>
      <c r="JGE162" s="1"/>
      <c r="JGF162" s="1"/>
      <c r="JGG162" s="1"/>
      <c r="JGH162" s="1"/>
      <c r="JGI162" s="1"/>
      <c r="JGJ162" s="1"/>
      <c r="JGK162" s="1"/>
      <c r="JGL162" s="1"/>
      <c r="JGM162" s="1"/>
      <c r="JGN162" s="1"/>
      <c r="JGO162" s="1"/>
      <c r="JGP162" s="1"/>
      <c r="JGQ162" s="1"/>
      <c r="JGR162" s="1"/>
      <c r="JGS162" s="1"/>
      <c r="JGT162" s="1"/>
      <c r="JGU162" s="1"/>
      <c r="JGV162" s="1"/>
      <c r="JGW162" s="1"/>
      <c r="JGX162" s="1"/>
      <c r="JGY162" s="1"/>
      <c r="JGZ162" s="1"/>
      <c r="JHA162" s="1"/>
      <c r="JHB162" s="1"/>
      <c r="JHC162" s="1"/>
      <c r="JHD162" s="1"/>
      <c r="JHE162" s="1"/>
      <c r="JHF162" s="1"/>
      <c r="JHG162" s="1"/>
      <c r="JHH162" s="1"/>
      <c r="JHI162" s="1"/>
      <c r="JHJ162" s="1"/>
      <c r="JHK162" s="1"/>
      <c r="JHL162" s="1"/>
      <c r="JHM162" s="1"/>
      <c r="JHN162" s="1"/>
      <c r="JHO162" s="1"/>
      <c r="JHP162" s="1"/>
      <c r="JHQ162" s="1"/>
      <c r="JHR162" s="1"/>
      <c r="JHS162" s="1"/>
      <c r="JHT162" s="1"/>
      <c r="JHU162" s="1"/>
      <c r="JHV162" s="1"/>
      <c r="JHW162" s="1"/>
      <c r="JHX162" s="1"/>
      <c r="JHY162" s="1"/>
      <c r="JHZ162" s="1"/>
      <c r="JIA162" s="1"/>
      <c r="JIB162" s="1"/>
      <c r="JIC162" s="1"/>
      <c r="JID162" s="1"/>
      <c r="JIE162" s="1"/>
      <c r="JIF162" s="1"/>
      <c r="JIG162" s="1"/>
      <c r="JIH162" s="1"/>
      <c r="JII162" s="1"/>
      <c r="JIJ162" s="1"/>
      <c r="JIK162" s="1"/>
      <c r="JIL162" s="1"/>
      <c r="JIM162" s="1"/>
      <c r="JIN162" s="1"/>
      <c r="JIO162" s="1"/>
      <c r="JIP162" s="1"/>
      <c r="JIQ162" s="1"/>
      <c r="JIR162" s="1"/>
      <c r="JIS162" s="1"/>
      <c r="JIT162" s="1"/>
      <c r="JIU162" s="1"/>
      <c r="JIV162" s="1"/>
      <c r="JIW162" s="1"/>
      <c r="JIX162" s="1"/>
      <c r="JIY162" s="1"/>
      <c r="JIZ162" s="1"/>
      <c r="JJA162" s="1"/>
      <c r="JJB162" s="1"/>
      <c r="JJC162" s="1"/>
      <c r="JJD162" s="1"/>
      <c r="JJE162" s="1"/>
      <c r="JJF162" s="1"/>
      <c r="JJG162" s="1"/>
      <c r="JJH162" s="1"/>
      <c r="JJI162" s="1"/>
      <c r="JJJ162" s="1"/>
      <c r="JJK162" s="1"/>
      <c r="JJL162" s="1"/>
      <c r="JJM162" s="1"/>
      <c r="JJN162" s="1"/>
      <c r="JJO162" s="1"/>
      <c r="JJP162" s="1"/>
      <c r="JJQ162" s="1"/>
      <c r="JJR162" s="1"/>
      <c r="JJS162" s="1"/>
      <c r="JJT162" s="1"/>
      <c r="JJU162" s="1"/>
      <c r="JJV162" s="1"/>
      <c r="JJW162" s="1"/>
      <c r="JJX162" s="1"/>
      <c r="JJY162" s="1"/>
      <c r="JJZ162" s="1"/>
      <c r="JKA162" s="1"/>
      <c r="JKB162" s="1"/>
      <c r="JKC162" s="1"/>
      <c r="JKD162" s="1"/>
      <c r="JKE162" s="1"/>
      <c r="JKF162" s="1"/>
      <c r="JKG162" s="1"/>
      <c r="JKH162" s="1"/>
      <c r="JKI162" s="1"/>
      <c r="JKJ162" s="1"/>
      <c r="JKK162" s="1"/>
      <c r="JKL162" s="1"/>
      <c r="JKM162" s="1"/>
      <c r="JKN162" s="1"/>
      <c r="JKO162" s="1"/>
      <c r="JKP162" s="1"/>
      <c r="JKQ162" s="1"/>
      <c r="JKR162" s="1"/>
      <c r="JKS162" s="1"/>
      <c r="JKT162" s="1"/>
      <c r="JKU162" s="1"/>
      <c r="JKV162" s="1"/>
      <c r="JKW162" s="1"/>
      <c r="JKX162" s="1"/>
      <c r="JKY162" s="1"/>
      <c r="JKZ162" s="1"/>
      <c r="JLA162" s="1"/>
      <c r="JLB162" s="1"/>
      <c r="JLC162" s="1"/>
      <c r="JLD162" s="1"/>
      <c r="JLE162" s="1"/>
      <c r="JLF162" s="1"/>
      <c r="JLG162" s="1"/>
      <c r="JLH162" s="1"/>
      <c r="JLI162" s="1"/>
      <c r="JLJ162" s="1"/>
      <c r="JLK162" s="1"/>
      <c r="JLL162" s="1"/>
      <c r="JLM162" s="1"/>
      <c r="JLN162" s="1"/>
      <c r="JLO162" s="1"/>
      <c r="JLP162" s="1"/>
      <c r="JLQ162" s="1"/>
      <c r="JLR162" s="1"/>
      <c r="JLS162" s="1"/>
      <c r="JLT162" s="1"/>
      <c r="JLU162" s="1"/>
      <c r="JLV162" s="1"/>
      <c r="JLW162" s="1"/>
      <c r="JLX162" s="1"/>
      <c r="JLY162" s="1"/>
      <c r="JLZ162" s="1"/>
      <c r="JMA162" s="1"/>
      <c r="JMB162" s="1"/>
      <c r="JMC162" s="1"/>
      <c r="JMD162" s="1"/>
      <c r="JME162" s="1"/>
      <c r="JMF162" s="1"/>
      <c r="JMG162" s="1"/>
      <c r="JMH162" s="1"/>
      <c r="JMI162" s="1"/>
      <c r="JMJ162" s="1"/>
      <c r="JMK162" s="1"/>
      <c r="JML162" s="1"/>
      <c r="JMM162" s="1"/>
      <c r="JMN162" s="1"/>
      <c r="JMO162" s="1"/>
      <c r="JMP162" s="1"/>
      <c r="JMQ162" s="1"/>
      <c r="JMR162" s="1"/>
      <c r="JMS162" s="1"/>
      <c r="JMT162" s="1"/>
      <c r="JMU162" s="1"/>
      <c r="JMV162" s="1"/>
      <c r="JMW162" s="1"/>
      <c r="JMX162" s="1"/>
      <c r="JMY162" s="1"/>
      <c r="JMZ162" s="1"/>
      <c r="JNA162" s="1"/>
      <c r="JNB162" s="1"/>
      <c r="JNC162" s="1"/>
      <c r="JND162" s="1"/>
      <c r="JNE162" s="1"/>
      <c r="JNF162" s="1"/>
      <c r="JNG162" s="1"/>
      <c r="JNH162" s="1"/>
      <c r="JNI162" s="1"/>
      <c r="JNJ162" s="1"/>
      <c r="JNK162" s="1"/>
      <c r="JNL162" s="1"/>
      <c r="JNM162" s="1"/>
      <c r="JNN162" s="1"/>
      <c r="JNO162" s="1"/>
      <c r="JNP162" s="1"/>
      <c r="JNQ162" s="1"/>
      <c r="JNR162" s="1"/>
      <c r="JNS162" s="1"/>
      <c r="JNT162" s="1"/>
      <c r="JNU162" s="1"/>
      <c r="JNV162" s="1"/>
      <c r="JNW162" s="1"/>
      <c r="JNX162" s="1"/>
      <c r="JNY162" s="1"/>
      <c r="JNZ162" s="1"/>
      <c r="JOA162" s="1"/>
      <c r="JOB162" s="1"/>
      <c r="JOC162" s="1"/>
      <c r="JOD162" s="1"/>
      <c r="JOE162" s="1"/>
      <c r="JOF162" s="1"/>
      <c r="JOG162" s="1"/>
      <c r="JOH162" s="1"/>
      <c r="JOI162" s="1"/>
      <c r="JOJ162" s="1"/>
      <c r="JOK162" s="1"/>
      <c r="JOL162" s="1"/>
      <c r="JOM162" s="1"/>
      <c r="JON162" s="1"/>
      <c r="JOO162" s="1"/>
      <c r="JOP162" s="1"/>
      <c r="JOQ162" s="1"/>
      <c r="JOR162" s="1"/>
      <c r="JOS162" s="1"/>
      <c r="JOT162" s="1"/>
      <c r="JOU162" s="1"/>
      <c r="JOV162" s="1"/>
      <c r="JOW162" s="1"/>
      <c r="JOX162" s="1"/>
      <c r="JOY162" s="1"/>
      <c r="JOZ162" s="1"/>
      <c r="JPA162" s="1"/>
      <c r="JPB162" s="1"/>
      <c r="JPC162" s="1"/>
      <c r="JPD162" s="1"/>
      <c r="JPE162" s="1"/>
      <c r="JPF162" s="1"/>
      <c r="JPG162" s="1"/>
      <c r="JPH162" s="1"/>
      <c r="JPI162" s="1"/>
      <c r="JPJ162" s="1"/>
      <c r="JPK162" s="1"/>
      <c r="JPL162" s="1"/>
      <c r="JPM162" s="1"/>
      <c r="JPN162" s="1"/>
      <c r="JPO162" s="1"/>
      <c r="JPP162" s="1"/>
      <c r="JPQ162" s="1"/>
      <c r="JPR162" s="1"/>
      <c r="JPS162" s="1"/>
      <c r="JPT162" s="1"/>
      <c r="JPU162" s="1"/>
      <c r="JPV162" s="1"/>
      <c r="JPW162" s="1"/>
      <c r="JPX162" s="1"/>
      <c r="JPY162" s="1"/>
      <c r="JPZ162" s="1"/>
      <c r="JQA162" s="1"/>
      <c r="JQB162" s="1"/>
      <c r="JQC162" s="1"/>
      <c r="JQD162" s="1"/>
      <c r="JQE162" s="1"/>
      <c r="JQF162" s="1"/>
      <c r="JQG162" s="1"/>
      <c r="JQH162" s="1"/>
      <c r="JQI162" s="1"/>
      <c r="JQJ162" s="1"/>
      <c r="JQK162" s="1"/>
      <c r="JQL162" s="1"/>
      <c r="JQM162" s="1"/>
      <c r="JQN162" s="1"/>
      <c r="JQO162" s="1"/>
      <c r="JQP162" s="1"/>
      <c r="JQQ162" s="1"/>
      <c r="JQR162" s="1"/>
      <c r="JQS162" s="1"/>
      <c r="JQT162" s="1"/>
      <c r="JQU162" s="1"/>
      <c r="JQV162" s="1"/>
      <c r="JQW162" s="1"/>
      <c r="JQX162" s="1"/>
      <c r="JQY162" s="1"/>
      <c r="JQZ162" s="1"/>
      <c r="JRA162" s="1"/>
      <c r="JRB162" s="1"/>
      <c r="JRC162" s="1"/>
      <c r="JRD162" s="1"/>
      <c r="JRE162" s="1"/>
      <c r="JRF162" s="1"/>
      <c r="JRG162" s="1"/>
      <c r="JRH162" s="1"/>
      <c r="JRI162" s="1"/>
      <c r="JRJ162" s="1"/>
      <c r="JRK162" s="1"/>
      <c r="JRL162" s="1"/>
      <c r="JRM162" s="1"/>
      <c r="JRN162" s="1"/>
      <c r="JRO162" s="1"/>
      <c r="JRP162" s="1"/>
      <c r="JRQ162" s="1"/>
      <c r="JRR162" s="1"/>
      <c r="JRS162" s="1"/>
      <c r="JRT162" s="1"/>
      <c r="JRU162" s="1"/>
      <c r="JRV162" s="1"/>
      <c r="JRW162" s="1"/>
      <c r="JRX162" s="1"/>
      <c r="JRY162" s="1"/>
      <c r="JRZ162" s="1"/>
      <c r="JSA162" s="1"/>
      <c r="JSB162" s="1"/>
      <c r="JSC162" s="1"/>
      <c r="JSD162" s="1"/>
      <c r="JSE162" s="1"/>
      <c r="JSF162" s="1"/>
      <c r="JSG162" s="1"/>
      <c r="JSH162" s="1"/>
      <c r="JSI162" s="1"/>
      <c r="JSJ162" s="1"/>
      <c r="JSK162" s="1"/>
      <c r="JSL162" s="1"/>
      <c r="JSM162" s="1"/>
      <c r="JSN162" s="1"/>
      <c r="JSO162" s="1"/>
      <c r="JSP162" s="1"/>
      <c r="JSQ162" s="1"/>
      <c r="JSR162" s="1"/>
      <c r="JSS162" s="1"/>
      <c r="JST162" s="1"/>
      <c r="JSU162" s="1"/>
      <c r="JSV162" s="1"/>
      <c r="JSW162" s="1"/>
      <c r="JSX162" s="1"/>
      <c r="JSY162" s="1"/>
      <c r="JSZ162" s="1"/>
      <c r="JTA162" s="1"/>
      <c r="JTB162" s="1"/>
      <c r="JTC162" s="1"/>
      <c r="JTD162" s="1"/>
      <c r="JTE162" s="1"/>
      <c r="JTF162" s="1"/>
      <c r="JTG162" s="1"/>
      <c r="JTH162" s="1"/>
      <c r="JTI162" s="1"/>
      <c r="JTJ162" s="1"/>
      <c r="JTK162" s="1"/>
      <c r="JTL162" s="1"/>
      <c r="JTM162" s="1"/>
      <c r="JTN162" s="1"/>
      <c r="JTO162" s="1"/>
      <c r="JTP162" s="1"/>
      <c r="JTQ162" s="1"/>
      <c r="JTR162" s="1"/>
      <c r="JTS162" s="1"/>
      <c r="JTT162" s="1"/>
      <c r="JTU162" s="1"/>
      <c r="JTV162" s="1"/>
      <c r="JTW162" s="1"/>
      <c r="JTX162" s="1"/>
      <c r="JTY162" s="1"/>
      <c r="JTZ162" s="1"/>
      <c r="JUA162" s="1"/>
      <c r="JUB162" s="1"/>
      <c r="JUC162" s="1"/>
      <c r="JUD162" s="1"/>
      <c r="JUE162" s="1"/>
      <c r="JUF162" s="1"/>
      <c r="JUG162" s="1"/>
      <c r="JUH162" s="1"/>
      <c r="JUI162" s="1"/>
      <c r="JUJ162" s="1"/>
      <c r="JUK162" s="1"/>
      <c r="JUL162" s="1"/>
      <c r="JUM162" s="1"/>
      <c r="JUN162" s="1"/>
      <c r="JUO162" s="1"/>
      <c r="JUP162" s="1"/>
      <c r="JUQ162" s="1"/>
      <c r="JUR162" s="1"/>
      <c r="JUS162" s="1"/>
      <c r="JUT162" s="1"/>
      <c r="JUU162" s="1"/>
      <c r="JUV162" s="1"/>
      <c r="JUW162" s="1"/>
      <c r="JUX162" s="1"/>
      <c r="JUY162" s="1"/>
      <c r="JUZ162" s="1"/>
      <c r="JVA162" s="1"/>
      <c r="JVB162" s="1"/>
      <c r="JVC162" s="1"/>
      <c r="JVD162" s="1"/>
      <c r="JVE162" s="1"/>
      <c r="JVF162" s="1"/>
      <c r="JVG162" s="1"/>
      <c r="JVH162" s="1"/>
      <c r="JVI162" s="1"/>
      <c r="JVJ162" s="1"/>
      <c r="JVK162" s="1"/>
      <c r="JVL162" s="1"/>
      <c r="JVM162" s="1"/>
      <c r="JVN162" s="1"/>
      <c r="JVO162" s="1"/>
      <c r="JVP162" s="1"/>
      <c r="JVQ162" s="1"/>
      <c r="JVR162" s="1"/>
      <c r="JVS162" s="1"/>
      <c r="JVT162" s="1"/>
      <c r="JVU162" s="1"/>
      <c r="JVV162" s="1"/>
      <c r="JVW162" s="1"/>
      <c r="JVX162" s="1"/>
      <c r="JVY162" s="1"/>
      <c r="JVZ162" s="1"/>
      <c r="JWA162" s="1"/>
      <c r="JWB162" s="1"/>
      <c r="JWC162" s="1"/>
      <c r="JWD162" s="1"/>
      <c r="JWE162" s="1"/>
      <c r="JWF162" s="1"/>
      <c r="JWG162" s="1"/>
      <c r="JWH162" s="1"/>
      <c r="JWI162" s="1"/>
      <c r="JWJ162" s="1"/>
      <c r="JWK162" s="1"/>
      <c r="JWL162" s="1"/>
      <c r="JWM162" s="1"/>
      <c r="JWN162" s="1"/>
      <c r="JWO162" s="1"/>
      <c r="JWP162" s="1"/>
      <c r="JWQ162" s="1"/>
      <c r="JWR162" s="1"/>
      <c r="JWS162" s="1"/>
      <c r="JWT162" s="1"/>
      <c r="JWU162" s="1"/>
      <c r="JWV162" s="1"/>
      <c r="JWW162" s="1"/>
      <c r="JWX162" s="1"/>
      <c r="JWY162" s="1"/>
      <c r="JWZ162" s="1"/>
      <c r="JXA162" s="1"/>
      <c r="JXB162" s="1"/>
      <c r="JXC162" s="1"/>
      <c r="JXD162" s="1"/>
      <c r="JXE162" s="1"/>
      <c r="JXF162" s="1"/>
      <c r="JXG162" s="1"/>
      <c r="JXH162" s="1"/>
      <c r="JXI162" s="1"/>
      <c r="JXJ162" s="1"/>
      <c r="JXK162" s="1"/>
      <c r="JXL162" s="1"/>
      <c r="JXM162" s="1"/>
      <c r="JXN162" s="1"/>
      <c r="JXO162" s="1"/>
      <c r="JXP162" s="1"/>
      <c r="JXQ162" s="1"/>
      <c r="JXR162" s="1"/>
      <c r="JXS162" s="1"/>
      <c r="JXT162" s="1"/>
      <c r="JXU162" s="1"/>
      <c r="JXV162" s="1"/>
      <c r="JXW162" s="1"/>
      <c r="JXX162" s="1"/>
      <c r="JXY162" s="1"/>
      <c r="JXZ162" s="1"/>
      <c r="JYA162" s="1"/>
      <c r="JYB162" s="1"/>
      <c r="JYC162" s="1"/>
      <c r="JYD162" s="1"/>
      <c r="JYE162" s="1"/>
      <c r="JYF162" s="1"/>
      <c r="JYG162" s="1"/>
      <c r="JYH162" s="1"/>
      <c r="JYI162" s="1"/>
      <c r="JYJ162" s="1"/>
      <c r="JYK162" s="1"/>
      <c r="JYL162" s="1"/>
      <c r="JYM162" s="1"/>
      <c r="JYN162" s="1"/>
      <c r="JYO162" s="1"/>
      <c r="JYP162" s="1"/>
      <c r="JYQ162" s="1"/>
      <c r="JYR162" s="1"/>
      <c r="JYS162" s="1"/>
      <c r="JYT162" s="1"/>
      <c r="JYU162" s="1"/>
      <c r="JYV162" s="1"/>
      <c r="JYW162" s="1"/>
      <c r="JYX162" s="1"/>
      <c r="JYY162" s="1"/>
      <c r="JYZ162" s="1"/>
      <c r="JZA162" s="1"/>
      <c r="JZB162" s="1"/>
      <c r="JZC162" s="1"/>
      <c r="JZD162" s="1"/>
      <c r="JZE162" s="1"/>
      <c r="JZF162" s="1"/>
      <c r="JZG162" s="1"/>
      <c r="JZH162" s="1"/>
      <c r="JZI162" s="1"/>
      <c r="JZJ162" s="1"/>
      <c r="JZK162" s="1"/>
      <c r="JZL162" s="1"/>
      <c r="JZM162" s="1"/>
      <c r="JZN162" s="1"/>
      <c r="JZO162" s="1"/>
      <c r="JZP162" s="1"/>
      <c r="JZQ162" s="1"/>
      <c r="JZR162" s="1"/>
      <c r="JZS162" s="1"/>
      <c r="JZT162" s="1"/>
      <c r="JZU162" s="1"/>
      <c r="JZV162" s="1"/>
      <c r="JZW162" s="1"/>
      <c r="JZX162" s="1"/>
      <c r="JZY162" s="1"/>
      <c r="JZZ162" s="1"/>
      <c r="KAA162" s="1"/>
      <c r="KAB162" s="1"/>
      <c r="KAC162" s="1"/>
      <c r="KAD162" s="1"/>
      <c r="KAE162" s="1"/>
      <c r="KAF162" s="1"/>
      <c r="KAG162" s="1"/>
      <c r="KAH162" s="1"/>
      <c r="KAI162" s="1"/>
      <c r="KAJ162" s="1"/>
      <c r="KAK162" s="1"/>
      <c r="KAL162" s="1"/>
      <c r="KAM162" s="1"/>
      <c r="KAN162" s="1"/>
      <c r="KAO162" s="1"/>
      <c r="KAP162" s="1"/>
      <c r="KAQ162" s="1"/>
      <c r="KAR162" s="1"/>
      <c r="KAS162" s="1"/>
      <c r="KAT162" s="1"/>
      <c r="KAU162" s="1"/>
      <c r="KAV162" s="1"/>
      <c r="KAW162" s="1"/>
      <c r="KAX162" s="1"/>
      <c r="KAY162" s="1"/>
      <c r="KAZ162" s="1"/>
      <c r="KBA162" s="1"/>
      <c r="KBB162" s="1"/>
      <c r="KBC162" s="1"/>
      <c r="KBD162" s="1"/>
      <c r="KBE162" s="1"/>
      <c r="KBF162" s="1"/>
      <c r="KBG162" s="1"/>
      <c r="KBH162" s="1"/>
      <c r="KBI162" s="1"/>
      <c r="KBJ162" s="1"/>
      <c r="KBK162" s="1"/>
      <c r="KBL162" s="1"/>
      <c r="KBM162" s="1"/>
      <c r="KBN162" s="1"/>
      <c r="KBO162" s="1"/>
      <c r="KBP162" s="1"/>
      <c r="KBQ162" s="1"/>
      <c r="KBR162" s="1"/>
      <c r="KBS162" s="1"/>
      <c r="KBT162" s="1"/>
      <c r="KBU162" s="1"/>
      <c r="KBV162" s="1"/>
      <c r="KBW162" s="1"/>
      <c r="KBX162" s="1"/>
      <c r="KBY162" s="1"/>
      <c r="KBZ162" s="1"/>
      <c r="KCA162" s="1"/>
      <c r="KCB162" s="1"/>
      <c r="KCC162" s="1"/>
      <c r="KCD162" s="1"/>
      <c r="KCE162" s="1"/>
      <c r="KCF162" s="1"/>
      <c r="KCG162" s="1"/>
      <c r="KCH162" s="1"/>
      <c r="KCI162" s="1"/>
      <c r="KCJ162" s="1"/>
      <c r="KCK162" s="1"/>
      <c r="KCL162" s="1"/>
      <c r="KCM162" s="1"/>
      <c r="KCN162" s="1"/>
      <c r="KCO162" s="1"/>
      <c r="KCP162" s="1"/>
      <c r="KCQ162" s="1"/>
      <c r="KCR162" s="1"/>
      <c r="KCS162" s="1"/>
      <c r="KCT162" s="1"/>
      <c r="KCU162" s="1"/>
      <c r="KCV162" s="1"/>
      <c r="KCW162" s="1"/>
      <c r="KCX162" s="1"/>
      <c r="KCY162" s="1"/>
      <c r="KCZ162" s="1"/>
      <c r="KDA162" s="1"/>
      <c r="KDB162" s="1"/>
      <c r="KDC162" s="1"/>
      <c r="KDD162" s="1"/>
      <c r="KDE162" s="1"/>
      <c r="KDF162" s="1"/>
      <c r="KDG162" s="1"/>
      <c r="KDH162" s="1"/>
      <c r="KDI162" s="1"/>
      <c r="KDJ162" s="1"/>
      <c r="KDK162" s="1"/>
      <c r="KDL162" s="1"/>
      <c r="KDM162" s="1"/>
      <c r="KDN162" s="1"/>
      <c r="KDO162" s="1"/>
      <c r="KDP162" s="1"/>
      <c r="KDQ162" s="1"/>
      <c r="KDR162" s="1"/>
      <c r="KDS162" s="1"/>
      <c r="KDT162" s="1"/>
      <c r="KDU162" s="1"/>
      <c r="KDV162" s="1"/>
      <c r="KDW162" s="1"/>
      <c r="KDX162" s="1"/>
      <c r="KDY162" s="1"/>
      <c r="KDZ162" s="1"/>
      <c r="KEA162" s="1"/>
      <c r="KEB162" s="1"/>
      <c r="KEC162" s="1"/>
      <c r="KED162" s="1"/>
      <c r="KEE162" s="1"/>
      <c r="KEF162" s="1"/>
      <c r="KEG162" s="1"/>
      <c r="KEH162" s="1"/>
      <c r="KEI162" s="1"/>
      <c r="KEJ162" s="1"/>
      <c r="KEK162" s="1"/>
      <c r="KEL162" s="1"/>
      <c r="KEM162" s="1"/>
      <c r="KEN162" s="1"/>
      <c r="KEO162" s="1"/>
      <c r="KEP162" s="1"/>
      <c r="KEQ162" s="1"/>
      <c r="KER162" s="1"/>
      <c r="KES162" s="1"/>
      <c r="KET162" s="1"/>
      <c r="KEU162" s="1"/>
      <c r="KEV162" s="1"/>
      <c r="KEW162" s="1"/>
      <c r="KEX162" s="1"/>
      <c r="KEY162" s="1"/>
      <c r="KEZ162" s="1"/>
      <c r="KFA162" s="1"/>
      <c r="KFB162" s="1"/>
      <c r="KFC162" s="1"/>
      <c r="KFD162" s="1"/>
      <c r="KFE162" s="1"/>
      <c r="KFF162" s="1"/>
      <c r="KFG162" s="1"/>
      <c r="KFH162" s="1"/>
      <c r="KFI162" s="1"/>
      <c r="KFJ162" s="1"/>
      <c r="KFK162" s="1"/>
      <c r="KFL162" s="1"/>
      <c r="KFM162" s="1"/>
      <c r="KFN162" s="1"/>
      <c r="KFO162" s="1"/>
      <c r="KFP162" s="1"/>
      <c r="KFQ162" s="1"/>
      <c r="KFR162" s="1"/>
      <c r="KFS162" s="1"/>
      <c r="KFT162" s="1"/>
      <c r="KFU162" s="1"/>
      <c r="KFV162" s="1"/>
      <c r="KFW162" s="1"/>
      <c r="KFX162" s="1"/>
      <c r="KFY162" s="1"/>
      <c r="KFZ162" s="1"/>
      <c r="KGA162" s="1"/>
      <c r="KGB162" s="1"/>
      <c r="KGC162" s="1"/>
      <c r="KGD162" s="1"/>
      <c r="KGE162" s="1"/>
      <c r="KGF162" s="1"/>
      <c r="KGG162" s="1"/>
      <c r="KGH162" s="1"/>
      <c r="KGI162" s="1"/>
      <c r="KGJ162" s="1"/>
      <c r="KGK162" s="1"/>
      <c r="KGL162" s="1"/>
      <c r="KGM162" s="1"/>
      <c r="KGN162" s="1"/>
      <c r="KGO162" s="1"/>
      <c r="KGP162" s="1"/>
      <c r="KGQ162" s="1"/>
      <c r="KGR162" s="1"/>
      <c r="KGS162" s="1"/>
      <c r="KGT162" s="1"/>
      <c r="KGU162" s="1"/>
      <c r="KGV162" s="1"/>
      <c r="KGW162" s="1"/>
      <c r="KGX162" s="1"/>
      <c r="KGY162" s="1"/>
      <c r="KGZ162" s="1"/>
      <c r="KHA162" s="1"/>
      <c r="KHB162" s="1"/>
      <c r="KHC162" s="1"/>
      <c r="KHD162" s="1"/>
      <c r="KHE162" s="1"/>
      <c r="KHF162" s="1"/>
      <c r="KHG162" s="1"/>
      <c r="KHH162" s="1"/>
      <c r="KHI162" s="1"/>
      <c r="KHJ162" s="1"/>
      <c r="KHK162" s="1"/>
      <c r="KHL162" s="1"/>
      <c r="KHM162" s="1"/>
      <c r="KHN162" s="1"/>
      <c r="KHO162" s="1"/>
      <c r="KHP162" s="1"/>
      <c r="KHQ162" s="1"/>
      <c r="KHR162" s="1"/>
      <c r="KHS162" s="1"/>
      <c r="KHT162" s="1"/>
      <c r="KHU162" s="1"/>
      <c r="KHV162" s="1"/>
      <c r="KHW162" s="1"/>
      <c r="KHX162" s="1"/>
      <c r="KHY162" s="1"/>
      <c r="KHZ162" s="1"/>
      <c r="KIA162" s="1"/>
      <c r="KIB162" s="1"/>
      <c r="KIC162" s="1"/>
      <c r="KID162" s="1"/>
      <c r="KIE162" s="1"/>
      <c r="KIF162" s="1"/>
      <c r="KIG162" s="1"/>
      <c r="KIH162" s="1"/>
      <c r="KII162" s="1"/>
      <c r="KIJ162" s="1"/>
      <c r="KIK162" s="1"/>
      <c r="KIL162" s="1"/>
      <c r="KIM162" s="1"/>
      <c r="KIN162" s="1"/>
      <c r="KIO162" s="1"/>
      <c r="KIP162" s="1"/>
      <c r="KIQ162" s="1"/>
      <c r="KIR162" s="1"/>
      <c r="KIS162" s="1"/>
      <c r="KIT162" s="1"/>
      <c r="KIU162" s="1"/>
      <c r="KIV162" s="1"/>
      <c r="KIW162" s="1"/>
      <c r="KIX162" s="1"/>
      <c r="KIY162" s="1"/>
      <c r="KIZ162" s="1"/>
      <c r="KJA162" s="1"/>
      <c r="KJB162" s="1"/>
      <c r="KJC162" s="1"/>
      <c r="KJD162" s="1"/>
      <c r="KJE162" s="1"/>
      <c r="KJF162" s="1"/>
      <c r="KJG162" s="1"/>
      <c r="KJH162" s="1"/>
      <c r="KJI162" s="1"/>
      <c r="KJJ162" s="1"/>
      <c r="KJK162" s="1"/>
      <c r="KJL162" s="1"/>
      <c r="KJM162" s="1"/>
      <c r="KJN162" s="1"/>
      <c r="KJO162" s="1"/>
      <c r="KJP162" s="1"/>
      <c r="KJQ162" s="1"/>
      <c r="KJR162" s="1"/>
      <c r="KJS162" s="1"/>
      <c r="KJT162" s="1"/>
      <c r="KJU162" s="1"/>
      <c r="KJV162" s="1"/>
      <c r="KJW162" s="1"/>
      <c r="KJX162" s="1"/>
      <c r="KJY162" s="1"/>
      <c r="KJZ162" s="1"/>
      <c r="KKA162" s="1"/>
      <c r="KKB162" s="1"/>
      <c r="KKC162" s="1"/>
      <c r="KKD162" s="1"/>
      <c r="KKE162" s="1"/>
      <c r="KKF162" s="1"/>
      <c r="KKG162" s="1"/>
      <c r="KKH162" s="1"/>
      <c r="KKI162" s="1"/>
      <c r="KKJ162" s="1"/>
      <c r="KKK162" s="1"/>
      <c r="KKL162" s="1"/>
      <c r="KKM162" s="1"/>
      <c r="KKN162" s="1"/>
      <c r="KKO162" s="1"/>
      <c r="KKP162" s="1"/>
      <c r="KKQ162" s="1"/>
      <c r="KKR162" s="1"/>
      <c r="KKS162" s="1"/>
      <c r="KKT162" s="1"/>
      <c r="KKU162" s="1"/>
      <c r="KKV162" s="1"/>
      <c r="KKW162" s="1"/>
      <c r="KKX162" s="1"/>
      <c r="KKY162" s="1"/>
      <c r="KKZ162" s="1"/>
      <c r="KLA162" s="1"/>
      <c r="KLB162" s="1"/>
      <c r="KLC162" s="1"/>
      <c r="KLD162" s="1"/>
      <c r="KLE162" s="1"/>
      <c r="KLF162" s="1"/>
      <c r="KLG162" s="1"/>
      <c r="KLH162" s="1"/>
      <c r="KLI162" s="1"/>
      <c r="KLJ162" s="1"/>
      <c r="KLK162" s="1"/>
      <c r="KLL162" s="1"/>
      <c r="KLM162" s="1"/>
      <c r="KLN162" s="1"/>
      <c r="KLO162" s="1"/>
      <c r="KLP162" s="1"/>
      <c r="KLQ162" s="1"/>
      <c r="KLR162" s="1"/>
      <c r="KLS162" s="1"/>
      <c r="KLT162" s="1"/>
      <c r="KLU162" s="1"/>
      <c r="KLV162" s="1"/>
      <c r="KLW162" s="1"/>
      <c r="KLX162" s="1"/>
      <c r="KLY162" s="1"/>
      <c r="KLZ162" s="1"/>
      <c r="KMA162" s="1"/>
      <c r="KMB162" s="1"/>
      <c r="KMC162" s="1"/>
      <c r="KMD162" s="1"/>
      <c r="KME162" s="1"/>
      <c r="KMF162" s="1"/>
      <c r="KMG162" s="1"/>
      <c r="KMH162" s="1"/>
      <c r="KMI162" s="1"/>
      <c r="KMJ162" s="1"/>
      <c r="KMK162" s="1"/>
      <c r="KML162" s="1"/>
      <c r="KMM162" s="1"/>
      <c r="KMN162" s="1"/>
      <c r="KMO162" s="1"/>
      <c r="KMP162" s="1"/>
      <c r="KMQ162" s="1"/>
      <c r="KMR162" s="1"/>
      <c r="KMS162" s="1"/>
      <c r="KMT162" s="1"/>
      <c r="KMU162" s="1"/>
      <c r="KMV162" s="1"/>
      <c r="KMW162" s="1"/>
      <c r="KMX162" s="1"/>
      <c r="KMY162" s="1"/>
      <c r="KMZ162" s="1"/>
      <c r="KNA162" s="1"/>
      <c r="KNB162" s="1"/>
      <c r="KNC162" s="1"/>
      <c r="KND162" s="1"/>
      <c r="KNE162" s="1"/>
      <c r="KNF162" s="1"/>
      <c r="KNG162" s="1"/>
      <c r="KNH162" s="1"/>
      <c r="KNI162" s="1"/>
      <c r="KNJ162" s="1"/>
      <c r="KNK162" s="1"/>
      <c r="KNL162" s="1"/>
      <c r="KNM162" s="1"/>
      <c r="KNN162" s="1"/>
      <c r="KNO162" s="1"/>
      <c r="KNP162" s="1"/>
      <c r="KNQ162" s="1"/>
      <c r="KNR162" s="1"/>
      <c r="KNS162" s="1"/>
      <c r="KNT162" s="1"/>
      <c r="KNU162" s="1"/>
      <c r="KNV162" s="1"/>
      <c r="KNW162" s="1"/>
      <c r="KNX162" s="1"/>
      <c r="KNY162" s="1"/>
      <c r="KNZ162" s="1"/>
      <c r="KOA162" s="1"/>
      <c r="KOB162" s="1"/>
      <c r="KOC162" s="1"/>
      <c r="KOD162" s="1"/>
      <c r="KOE162" s="1"/>
      <c r="KOF162" s="1"/>
      <c r="KOG162" s="1"/>
      <c r="KOH162" s="1"/>
      <c r="KOI162" s="1"/>
      <c r="KOJ162" s="1"/>
      <c r="KOK162" s="1"/>
      <c r="KOL162" s="1"/>
      <c r="KOM162" s="1"/>
      <c r="KON162" s="1"/>
      <c r="KOO162" s="1"/>
      <c r="KOP162" s="1"/>
      <c r="KOQ162" s="1"/>
      <c r="KOR162" s="1"/>
      <c r="KOS162" s="1"/>
      <c r="KOT162" s="1"/>
      <c r="KOU162" s="1"/>
      <c r="KOV162" s="1"/>
      <c r="KOW162" s="1"/>
      <c r="KOX162" s="1"/>
      <c r="KOY162" s="1"/>
      <c r="KOZ162" s="1"/>
      <c r="KPA162" s="1"/>
      <c r="KPB162" s="1"/>
      <c r="KPC162" s="1"/>
      <c r="KPD162" s="1"/>
      <c r="KPE162" s="1"/>
      <c r="KPF162" s="1"/>
      <c r="KPG162" s="1"/>
      <c r="KPH162" s="1"/>
      <c r="KPI162" s="1"/>
      <c r="KPJ162" s="1"/>
      <c r="KPK162" s="1"/>
      <c r="KPL162" s="1"/>
      <c r="KPM162" s="1"/>
      <c r="KPN162" s="1"/>
      <c r="KPO162" s="1"/>
      <c r="KPP162" s="1"/>
      <c r="KPQ162" s="1"/>
      <c r="KPR162" s="1"/>
      <c r="KPS162" s="1"/>
      <c r="KPT162" s="1"/>
      <c r="KPU162" s="1"/>
      <c r="KPV162" s="1"/>
      <c r="KPW162" s="1"/>
      <c r="KPX162" s="1"/>
      <c r="KPY162" s="1"/>
      <c r="KPZ162" s="1"/>
      <c r="KQA162" s="1"/>
      <c r="KQB162" s="1"/>
      <c r="KQC162" s="1"/>
      <c r="KQD162" s="1"/>
      <c r="KQE162" s="1"/>
      <c r="KQF162" s="1"/>
      <c r="KQG162" s="1"/>
      <c r="KQH162" s="1"/>
      <c r="KQI162" s="1"/>
      <c r="KQJ162" s="1"/>
      <c r="KQK162" s="1"/>
      <c r="KQL162" s="1"/>
      <c r="KQM162" s="1"/>
      <c r="KQN162" s="1"/>
      <c r="KQO162" s="1"/>
      <c r="KQP162" s="1"/>
      <c r="KQQ162" s="1"/>
      <c r="KQR162" s="1"/>
      <c r="KQS162" s="1"/>
      <c r="KQT162" s="1"/>
      <c r="KQU162" s="1"/>
      <c r="KQV162" s="1"/>
      <c r="KQW162" s="1"/>
      <c r="KQX162" s="1"/>
      <c r="KQY162" s="1"/>
      <c r="KQZ162" s="1"/>
      <c r="KRA162" s="1"/>
      <c r="KRB162" s="1"/>
      <c r="KRC162" s="1"/>
      <c r="KRD162" s="1"/>
      <c r="KRE162" s="1"/>
      <c r="KRF162" s="1"/>
      <c r="KRG162" s="1"/>
      <c r="KRH162" s="1"/>
      <c r="KRI162" s="1"/>
      <c r="KRJ162" s="1"/>
      <c r="KRK162" s="1"/>
      <c r="KRL162" s="1"/>
      <c r="KRM162" s="1"/>
      <c r="KRN162" s="1"/>
      <c r="KRO162" s="1"/>
      <c r="KRP162" s="1"/>
      <c r="KRQ162" s="1"/>
      <c r="KRR162" s="1"/>
      <c r="KRS162" s="1"/>
      <c r="KRT162" s="1"/>
      <c r="KRU162" s="1"/>
      <c r="KRV162" s="1"/>
      <c r="KRW162" s="1"/>
      <c r="KRX162" s="1"/>
      <c r="KRY162" s="1"/>
      <c r="KRZ162" s="1"/>
      <c r="KSA162" s="1"/>
      <c r="KSB162" s="1"/>
      <c r="KSC162" s="1"/>
      <c r="KSD162" s="1"/>
      <c r="KSE162" s="1"/>
      <c r="KSF162" s="1"/>
      <c r="KSG162" s="1"/>
      <c r="KSH162" s="1"/>
      <c r="KSI162" s="1"/>
      <c r="KSJ162" s="1"/>
      <c r="KSK162" s="1"/>
      <c r="KSL162" s="1"/>
      <c r="KSM162" s="1"/>
      <c r="KSN162" s="1"/>
      <c r="KSO162" s="1"/>
      <c r="KSP162" s="1"/>
      <c r="KSQ162" s="1"/>
      <c r="KSR162" s="1"/>
      <c r="KSS162" s="1"/>
      <c r="KST162" s="1"/>
      <c r="KSU162" s="1"/>
      <c r="KSV162" s="1"/>
      <c r="KSW162" s="1"/>
      <c r="KSX162" s="1"/>
      <c r="KSY162" s="1"/>
      <c r="KSZ162" s="1"/>
      <c r="KTA162" s="1"/>
      <c r="KTB162" s="1"/>
      <c r="KTC162" s="1"/>
      <c r="KTD162" s="1"/>
      <c r="KTE162" s="1"/>
      <c r="KTF162" s="1"/>
      <c r="KTG162" s="1"/>
      <c r="KTH162" s="1"/>
      <c r="KTI162" s="1"/>
      <c r="KTJ162" s="1"/>
      <c r="KTK162" s="1"/>
      <c r="KTL162" s="1"/>
      <c r="KTM162" s="1"/>
      <c r="KTN162" s="1"/>
      <c r="KTO162" s="1"/>
      <c r="KTP162" s="1"/>
      <c r="KTQ162" s="1"/>
      <c r="KTR162" s="1"/>
      <c r="KTS162" s="1"/>
      <c r="KTT162" s="1"/>
      <c r="KTU162" s="1"/>
      <c r="KTV162" s="1"/>
      <c r="KTW162" s="1"/>
      <c r="KTX162" s="1"/>
      <c r="KTY162" s="1"/>
      <c r="KTZ162" s="1"/>
      <c r="KUA162" s="1"/>
      <c r="KUB162" s="1"/>
      <c r="KUC162" s="1"/>
      <c r="KUD162" s="1"/>
      <c r="KUE162" s="1"/>
      <c r="KUF162" s="1"/>
      <c r="KUG162" s="1"/>
      <c r="KUH162" s="1"/>
      <c r="KUI162" s="1"/>
      <c r="KUJ162" s="1"/>
      <c r="KUK162" s="1"/>
      <c r="KUL162" s="1"/>
      <c r="KUM162" s="1"/>
      <c r="KUN162" s="1"/>
      <c r="KUO162" s="1"/>
      <c r="KUP162" s="1"/>
      <c r="KUQ162" s="1"/>
      <c r="KUR162" s="1"/>
      <c r="KUS162" s="1"/>
      <c r="KUT162" s="1"/>
      <c r="KUU162" s="1"/>
      <c r="KUV162" s="1"/>
      <c r="KUW162" s="1"/>
      <c r="KUX162" s="1"/>
      <c r="KUY162" s="1"/>
      <c r="KUZ162" s="1"/>
      <c r="KVA162" s="1"/>
      <c r="KVB162" s="1"/>
      <c r="KVC162" s="1"/>
      <c r="KVD162" s="1"/>
      <c r="KVE162" s="1"/>
      <c r="KVF162" s="1"/>
      <c r="KVG162" s="1"/>
      <c r="KVH162" s="1"/>
      <c r="KVI162" s="1"/>
      <c r="KVJ162" s="1"/>
      <c r="KVK162" s="1"/>
      <c r="KVL162" s="1"/>
      <c r="KVM162" s="1"/>
      <c r="KVN162" s="1"/>
      <c r="KVO162" s="1"/>
      <c r="KVP162" s="1"/>
      <c r="KVQ162" s="1"/>
      <c r="KVR162" s="1"/>
      <c r="KVS162" s="1"/>
      <c r="KVT162" s="1"/>
      <c r="KVU162" s="1"/>
      <c r="KVV162" s="1"/>
      <c r="KVW162" s="1"/>
      <c r="KVX162" s="1"/>
      <c r="KVY162" s="1"/>
      <c r="KVZ162" s="1"/>
      <c r="KWA162" s="1"/>
      <c r="KWB162" s="1"/>
      <c r="KWC162" s="1"/>
      <c r="KWD162" s="1"/>
      <c r="KWE162" s="1"/>
      <c r="KWF162" s="1"/>
      <c r="KWG162" s="1"/>
      <c r="KWH162" s="1"/>
      <c r="KWI162" s="1"/>
      <c r="KWJ162" s="1"/>
      <c r="KWK162" s="1"/>
      <c r="KWL162" s="1"/>
      <c r="KWM162" s="1"/>
      <c r="KWN162" s="1"/>
      <c r="KWO162" s="1"/>
      <c r="KWP162" s="1"/>
      <c r="KWQ162" s="1"/>
      <c r="KWR162" s="1"/>
      <c r="KWS162" s="1"/>
      <c r="KWT162" s="1"/>
      <c r="KWU162" s="1"/>
      <c r="KWV162" s="1"/>
      <c r="KWW162" s="1"/>
      <c r="KWX162" s="1"/>
      <c r="KWY162" s="1"/>
      <c r="KWZ162" s="1"/>
      <c r="KXA162" s="1"/>
      <c r="KXB162" s="1"/>
      <c r="KXC162" s="1"/>
      <c r="KXD162" s="1"/>
      <c r="KXE162" s="1"/>
      <c r="KXF162" s="1"/>
      <c r="KXG162" s="1"/>
      <c r="KXH162" s="1"/>
      <c r="KXI162" s="1"/>
      <c r="KXJ162" s="1"/>
      <c r="KXK162" s="1"/>
      <c r="KXL162" s="1"/>
      <c r="KXM162" s="1"/>
      <c r="KXN162" s="1"/>
      <c r="KXO162" s="1"/>
      <c r="KXP162" s="1"/>
      <c r="KXQ162" s="1"/>
      <c r="KXR162" s="1"/>
      <c r="KXS162" s="1"/>
      <c r="KXT162" s="1"/>
      <c r="KXU162" s="1"/>
      <c r="KXV162" s="1"/>
      <c r="KXW162" s="1"/>
      <c r="KXX162" s="1"/>
      <c r="KXY162" s="1"/>
      <c r="KXZ162" s="1"/>
      <c r="KYA162" s="1"/>
      <c r="KYB162" s="1"/>
      <c r="KYC162" s="1"/>
      <c r="KYD162" s="1"/>
      <c r="KYE162" s="1"/>
      <c r="KYF162" s="1"/>
      <c r="KYG162" s="1"/>
      <c r="KYH162" s="1"/>
      <c r="KYI162" s="1"/>
      <c r="KYJ162" s="1"/>
      <c r="KYK162" s="1"/>
      <c r="KYL162" s="1"/>
      <c r="KYM162" s="1"/>
      <c r="KYN162" s="1"/>
      <c r="KYO162" s="1"/>
      <c r="KYP162" s="1"/>
      <c r="KYQ162" s="1"/>
      <c r="KYR162" s="1"/>
      <c r="KYS162" s="1"/>
      <c r="KYT162" s="1"/>
      <c r="KYU162" s="1"/>
      <c r="KYV162" s="1"/>
      <c r="KYW162" s="1"/>
      <c r="KYX162" s="1"/>
      <c r="KYY162" s="1"/>
      <c r="KYZ162" s="1"/>
      <c r="KZA162" s="1"/>
      <c r="KZB162" s="1"/>
      <c r="KZC162" s="1"/>
      <c r="KZD162" s="1"/>
      <c r="KZE162" s="1"/>
      <c r="KZF162" s="1"/>
      <c r="KZG162" s="1"/>
      <c r="KZH162" s="1"/>
      <c r="KZI162" s="1"/>
      <c r="KZJ162" s="1"/>
      <c r="KZK162" s="1"/>
      <c r="KZL162" s="1"/>
      <c r="KZM162" s="1"/>
      <c r="KZN162" s="1"/>
      <c r="KZO162" s="1"/>
      <c r="KZP162" s="1"/>
      <c r="KZQ162" s="1"/>
      <c r="KZR162" s="1"/>
      <c r="KZS162" s="1"/>
      <c r="KZT162" s="1"/>
      <c r="KZU162" s="1"/>
      <c r="KZV162" s="1"/>
      <c r="KZW162" s="1"/>
      <c r="KZX162" s="1"/>
      <c r="KZY162" s="1"/>
      <c r="KZZ162" s="1"/>
      <c r="LAA162" s="1"/>
      <c r="LAB162" s="1"/>
      <c r="LAC162" s="1"/>
      <c r="LAD162" s="1"/>
      <c r="LAE162" s="1"/>
      <c r="LAF162" s="1"/>
      <c r="LAG162" s="1"/>
      <c r="LAH162" s="1"/>
      <c r="LAI162" s="1"/>
      <c r="LAJ162" s="1"/>
      <c r="LAK162" s="1"/>
      <c r="LAL162" s="1"/>
      <c r="LAM162" s="1"/>
      <c r="LAN162" s="1"/>
      <c r="LAO162" s="1"/>
      <c r="LAP162" s="1"/>
      <c r="LAQ162" s="1"/>
      <c r="LAR162" s="1"/>
      <c r="LAS162" s="1"/>
      <c r="LAT162" s="1"/>
      <c r="LAU162" s="1"/>
      <c r="LAV162" s="1"/>
      <c r="LAW162" s="1"/>
      <c r="LAX162" s="1"/>
      <c r="LAY162" s="1"/>
      <c r="LAZ162" s="1"/>
      <c r="LBA162" s="1"/>
      <c r="LBB162" s="1"/>
      <c r="LBC162" s="1"/>
      <c r="LBD162" s="1"/>
      <c r="LBE162" s="1"/>
      <c r="LBF162" s="1"/>
      <c r="LBG162" s="1"/>
      <c r="LBH162" s="1"/>
      <c r="LBI162" s="1"/>
      <c r="LBJ162" s="1"/>
      <c r="LBK162" s="1"/>
      <c r="LBL162" s="1"/>
      <c r="LBM162" s="1"/>
      <c r="LBN162" s="1"/>
      <c r="LBO162" s="1"/>
      <c r="LBP162" s="1"/>
      <c r="LBQ162" s="1"/>
      <c r="LBR162" s="1"/>
      <c r="LBS162" s="1"/>
      <c r="LBT162" s="1"/>
      <c r="LBU162" s="1"/>
      <c r="LBV162" s="1"/>
      <c r="LBW162" s="1"/>
      <c r="LBX162" s="1"/>
      <c r="LBY162" s="1"/>
      <c r="LBZ162" s="1"/>
      <c r="LCA162" s="1"/>
      <c r="LCB162" s="1"/>
      <c r="LCC162" s="1"/>
      <c r="LCD162" s="1"/>
      <c r="LCE162" s="1"/>
      <c r="LCF162" s="1"/>
      <c r="LCG162" s="1"/>
      <c r="LCH162" s="1"/>
      <c r="LCI162" s="1"/>
      <c r="LCJ162" s="1"/>
      <c r="LCK162" s="1"/>
      <c r="LCL162" s="1"/>
      <c r="LCM162" s="1"/>
      <c r="LCN162" s="1"/>
      <c r="LCO162" s="1"/>
      <c r="LCP162" s="1"/>
      <c r="LCQ162" s="1"/>
      <c r="LCR162" s="1"/>
      <c r="LCS162" s="1"/>
      <c r="LCT162" s="1"/>
      <c r="LCU162" s="1"/>
      <c r="LCV162" s="1"/>
      <c r="LCW162" s="1"/>
      <c r="LCX162" s="1"/>
      <c r="LCY162" s="1"/>
      <c r="LCZ162" s="1"/>
      <c r="LDA162" s="1"/>
      <c r="LDB162" s="1"/>
      <c r="LDC162" s="1"/>
      <c r="LDD162" s="1"/>
      <c r="LDE162" s="1"/>
      <c r="LDF162" s="1"/>
      <c r="LDG162" s="1"/>
      <c r="LDH162" s="1"/>
      <c r="LDI162" s="1"/>
      <c r="LDJ162" s="1"/>
      <c r="LDK162" s="1"/>
      <c r="LDL162" s="1"/>
      <c r="LDM162" s="1"/>
      <c r="LDN162" s="1"/>
      <c r="LDO162" s="1"/>
      <c r="LDP162" s="1"/>
      <c r="LDQ162" s="1"/>
      <c r="LDR162" s="1"/>
      <c r="LDS162" s="1"/>
      <c r="LDT162" s="1"/>
      <c r="LDU162" s="1"/>
      <c r="LDV162" s="1"/>
      <c r="LDW162" s="1"/>
      <c r="LDX162" s="1"/>
      <c r="LDY162" s="1"/>
      <c r="LDZ162" s="1"/>
      <c r="LEA162" s="1"/>
      <c r="LEB162" s="1"/>
      <c r="LEC162" s="1"/>
      <c r="LED162" s="1"/>
      <c r="LEE162" s="1"/>
      <c r="LEF162" s="1"/>
      <c r="LEG162" s="1"/>
      <c r="LEH162" s="1"/>
      <c r="LEI162" s="1"/>
      <c r="LEJ162" s="1"/>
      <c r="LEK162" s="1"/>
      <c r="LEL162" s="1"/>
      <c r="LEM162" s="1"/>
      <c r="LEN162" s="1"/>
      <c r="LEO162" s="1"/>
      <c r="LEP162" s="1"/>
      <c r="LEQ162" s="1"/>
      <c r="LER162" s="1"/>
      <c r="LES162" s="1"/>
      <c r="LET162" s="1"/>
      <c r="LEU162" s="1"/>
      <c r="LEV162" s="1"/>
      <c r="LEW162" s="1"/>
      <c r="LEX162" s="1"/>
      <c r="LEY162" s="1"/>
      <c r="LEZ162" s="1"/>
      <c r="LFA162" s="1"/>
      <c r="LFB162" s="1"/>
      <c r="LFC162" s="1"/>
      <c r="LFD162" s="1"/>
      <c r="LFE162" s="1"/>
      <c r="LFF162" s="1"/>
      <c r="LFG162" s="1"/>
      <c r="LFH162" s="1"/>
      <c r="LFI162" s="1"/>
      <c r="LFJ162" s="1"/>
      <c r="LFK162" s="1"/>
      <c r="LFL162" s="1"/>
      <c r="LFM162" s="1"/>
      <c r="LFN162" s="1"/>
      <c r="LFO162" s="1"/>
      <c r="LFP162" s="1"/>
      <c r="LFQ162" s="1"/>
      <c r="LFR162" s="1"/>
      <c r="LFS162" s="1"/>
      <c r="LFT162" s="1"/>
      <c r="LFU162" s="1"/>
      <c r="LFV162" s="1"/>
      <c r="LFW162" s="1"/>
      <c r="LFX162" s="1"/>
      <c r="LFY162" s="1"/>
      <c r="LFZ162" s="1"/>
      <c r="LGA162" s="1"/>
      <c r="LGB162" s="1"/>
      <c r="LGC162" s="1"/>
      <c r="LGD162" s="1"/>
      <c r="LGE162" s="1"/>
      <c r="LGF162" s="1"/>
      <c r="LGG162" s="1"/>
      <c r="LGH162" s="1"/>
      <c r="LGI162" s="1"/>
      <c r="LGJ162" s="1"/>
      <c r="LGK162" s="1"/>
      <c r="LGL162" s="1"/>
      <c r="LGM162" s="1"/>
      <c r="LGN162" s="1"/>
      <c r="LGO162" s="1"/>
      <c r="LGP162" s="1"/>
      <c r="LGQ162" s="1"/>
      <c r="LGR162" s="1"/>
      <c r="LGS162" s="1"/>
      <c r="LGT162" s="1"/>
      <c r="LGU162" s="1"/>
      <c r="LGV162" s="1"/>
      <c r="LGW162" s="1"/>
      <c r="LGX162" s="1"/>
      <c r="LGY162" s="1"/>
      <c r="LGZ162" s="1"/>
      <c r="LHA162" s="1"/>
      <c r="LHB162" s="1"/>
      <c r="LHC162" s="1"/>
      <c r="LHD162" s="1"/>
      <c r="LHE162" s="1"/>
      <c r="LHF162" s="1"/>
      <c r="LHG162" s="1"/>
      <c r="LHH162" s="1"/>
      <c r="LHI162" s="1"/>
      <c r="LHJ162" s="1"/>
      <c r="LHK162" s="1"/>
      <c r="LHL162" s="1"/>
      <c r="LHM162" s="1"/>
      <c r="LHN162" s="1"/>
      <c r="LHO162" s="1"/>
      <c r="LHP162" s="1"/>
      <c r="LHQ162" s="1"/>
      <c r="LHR162" s="1"/>
      <c r="LHS162" s="1"/>
      <c r="LHT162" s="1"/>
      <c r="LHU162" s="1"/>
      <c r="LHV162" s="1"/>
      <c r="LHW162" s="1"/>
      <c r="LHX162" s="1"/>
      <c r="LHY162" s="1"/>
      <c r="LHZ162" s="1"/>
      <c r="LIA162" s="1"/>
      <c r="LIB162" s="1"/>
      <c r="LIC162" s="1"/>
      <c r="LID162" s="1"/>
      <c r="LIE162" s="1"/>
      <c r="LIF162" s="1"/>
      <c r="LIG162" s="1"/>
      <c r="LIH162" s="1"/>
      <c r="LII162" s="1"/>
      <c r="LIJ162" s="1"/>
      <c r="LIK162" s="1"/>
      <c r="LIL162" s="1"/>
      <c r="LIM162" s="1"/>
      <c r="LIN162" s="1"/>
      <c r="LIO162" s="1"/>
      <c r="LIP162" s="1"/>
      <c r="LIQ162" s="1"/>
      <c r="LIR162" s="1"/>
      <c r="LIS162" s="1"/>
      <c r="LIT162" s="1"/>
      <c r="LIU162" s="1"/>
      <c r="LIV162" s="1"/>
      <c r="LIW162" s="1"/>
      <c r="LIX162" s="1"/>
      <c r="LIY162" s="1"/>
      <c r="LIZ162" s="1"/>
      <c r="LJA162" s="1"/>
      <c r="LJB162" s="1"/>
      <c r="LJC162" s="1"/>
      <c r="LJD162" s="1"/>
      <c r="LJE162" s="1"/>
      <c r="LJF162" s="1"/>
      <c r="LJG162" s="1"/>
      <c r="LJH162" s="1"/>
      <c r="LJI162" s="1"/>
      <c r="LJJ162" s="1"/>
      <c r="LJK162" s="1"/>
      <c r="LJL162" s="1"/>
      <c r="LJM162" s="1"/>
      <c r="LJN162" s="1"/>
      <c r="LJO162" s="1"/>
      <c r="LJP162" s="1"/>
      <c r="LJQ162" s="1"/>
      <c r="LJR162" s="1"/>
      <c r="LJS162" s="1"/>
      <c r="LJT162" s="1"/>
      <c r="LJU162" s="1"/>
      <c r="LJV162" s="1"/>
      <c r="LJW162" s="1"/>
      <c r="LJX162" s="1"/>
      <c r="LJY162" s="1"/>
      <c r="LJZ162" s="1"/>
      <c r="LKA162" s="1"/>
      <c r="LKB162" s="1"/>
      <c r="LKC162" s="1"/>
      <c r="LKD162" s="1"/>
      <c r="LKE162" s="1"/>
      <c r="LKF162" s="1"/>
      <c r="LKG162" s="1"/>
      <c r="LKH162" s="1"/>
      <c r="LKI162" s="1"/>
      <c r="LKJ162" s="1"/>
      <c r="LKK162" s="1"/>
      <c r="LKL162" s="1"/>
      <c r="LKM162" s="1"/>
      <c r="LKN162" s="1"/>
      <c r="LKO162" s="1"/>
      <c r="LKP162" s="1"/>
      <c r="LKQ162" s="1"/>
      <c r="LKR162" s="1"/>
      <c r="LKS162" s="1"/>
      <c r="LKT162" s="1"/>
      <c r="LKU162" s="1"/>
      <c r="LKV162" s="1"/>
      <c r="LKW162" s="1"/>
      <c r="LKX162" s="1"/>
      <c r="LKY162" s="1"/>
      <c r="LKZ162" s="1"/>
      <c r="LLA162" s="1"/>
      <c r="LLB162" s="1"/>
      <c r="LLC162" s="1"/>
      <c r="LLD162" s="1"/>
      <c r="LLE162" s="1"/>
      <c r="LLF162" s="1"/>
      <c r="LLG162" s="1"/>
      <c r="LLH162" s="1"/>
      <c r="LLI162" s="1"/>
      <c r="LLJ162" s="1"/>
      <c r="LLK162" s="1"/>
      <c r="LLL162" s="1"/>
      <c r="LLM162" s="1"/>
      <c r="LLN162" s="1"/>
      <c r="LLO162" s="1"/>
      <c r="LLP162" s="1"/>
      <c r="LLQ162" s="1"/>
      <c r="LLR162" s="1"/>
      <c r="LLS162" s="1"/>
      <c r="LLT162" s="1"/>
      <c r="LLU162" s="1"/>
      <c r="LLV162" s="1"/>
      <c r="LLW162" s="1"/>
      <c r="LLX162" s="1"/>
      <c r="LLY162" s="1"/>
      <c r="LLZ162" s="1"/>
      <c r="LMA162" s="1"/>
      <c r="LMB162" s="1"/>
      <c r="LMC162" s="1"/>
      <c r="LMD162" s="1"/>
      <c r="LME162" s="1"/>
      <c r="LMF162" s="1"/>
      <c r="LMG162" s="1"/>
      <c r="LMH162" s="1"/>
      <c r="LMI162" s="1"/>
      <c r="LMJ162" s="1"/>
      <c r="LMK162" s="1"/>
      <c r="LML162" s="1"/>
      <c r="LMM162" s="1"/>
      <c r="LMN162" s="1"/>
      <c r="LMO162" s="1"/>
      <c r="LMP162" s="1"/>
      <c r="LMQ162" s="1"/>
      <c r="LMR162" s="1"/>
      <c r="LMS162" s="1"/>
      <c r="LMT162" s="1"/>
      <c r="LMU162" s="1"/>
      <c r="LMV162" s="1"/>
      <c r="LMW162" s="1"/>
      <c r="LMX162" s="1"/>
      <c r="LMY162" s="1"/>
      <c r="LMZ162" s="1"/>
      <c r="LNA162" s="1"/>
      <c r="LNB162" s="1"/>
      <c r="LNC162" s="1"/>
      <c r="LND162" s="1"/>
      <c r="LNE162" s="1"/>
      <c r="LNF162" s="1"/>
      <c r="LNG162" s="1"/>
      <c r="LNH162" s="1"/>
      <c r="LNI162" s="1"/>
      <c r="LNJ162" s="1"/>
      <c r="LNK162" s="1"/>
      <c r="LNL162" s="1"/>
      <c r="LNM162" s="1"/>
      <c r="LNN162" s="1"/>
      <c r="LNO162" s="1"/>
      <c r="LNP162" s="1"/>
      <c r="LNQ162" s="1"/>
      <c r="LNR162" s="1"/>
      <c r="LNS162" s="1"/>
      <c r="LNT162" s="1"/>
      <c r="LNU162" s="1"/>
      <c r="LNV162" s="1"/>
      <c r="LNW162" s="1"/>
      <c r="LNX162" s="1"/>
      <c r="LNY162" s="1"/>
      <c r="LNZ162" s="1"/>
      <c r="LOA162" s="1"/>
      <c r="LOB162" s="1"/>
      <c r="LOC162" s="1"/>
      <c r="LOD162" s="1"/>
      <c r="LOE162" s="1"/>
      <c r="LOF162" s="1"/>
      <c r="LOG162" s="1"/>
      <c r="LOH162" s="1"/>
      <c r="LOI162" s="1"/>
      <c r="LOJ162" s="1"/>
      <c r="LOK162" s="1"/>
      <c r="LOL162" s="1"/>
      <c r="LOM162" s="1"/>
      <c r="LON162" s="1"/>
      <c r="LOO162" s="1"/>
      <c r="LOP162" s="1"/>
      <c r="LOQ162" s="1"/>
      <c r="LOR162" s="1"/>
      <c r="LOS162" s="1"/>
      <c r="LOT162" s="1"/>
      <c r="LOU162" s="1"/>
      <c r="LOV162" s="1"/>
      <c r="LOW162" s="1"/>
      <c r="LOX162" s="1"/>
      <c r="LOY162" s="1"/>
      <c r="LOZ162" s="1"/>
      <c r="LPA162" s="1"/>
      <c r="LPB162" s="1"/>
      <c r="LPC162" s="1"/>
      <c r="LPD162" s="1"/>
      <c r="LPE162" s="1"/>
      <c r="LPF162" s="1"/>
      <c r="LPG162" s="1"/>
      <c r="LPH162" s="1"/>
      <c r="LPI162" s="1"/>
      <c r="LPJ162" s="1"/>
      <c r="LPK162" s="1"/>
      <c r="LPL162" s="1"/>
      <c r="LPM162" s="1"/>
      <c r="LPN162" s="1"/>
      <c r="LPO162" s="1"/>
      <c r="LPP162" s="1"/>
      <c r="LPQ162" s="1"/>
      <c r="LPR162" s="1"/>
      <c r="LPS162" s="1"/>
      <c r="LPT162" s="1"/>
      <c r="LPU162" s="1"/>
      <c r="LPV162" s="1"/>
      <c r="LPW162" s="1"/>
      <c r="LPX162" s="1"/>
      <c r="LPY162" s="1"/>
      <c r="LPZ162" s="1"/>
      <c r="LQA162" s="1"/>
      <c r="LQB162" s="1"/>
      <c r="LQC162" s="1"/>
      <c r="LQD162" s="1"/>
      <c r="LQE162" s="1"/>
      <c r="LQF162" s="1"/>
      <c r="LQG162" s="1"/>
      <c r="LQH162" s="1"/>
      <c r="LQI162" s="1"/>
      <c r="LQJ162" s="1"/>
      <c r="LQK162" s="1"/>
      <c r="LQL162" s="1"/>
      <c r="LQM162" s="1"/>
      <c r="LQN162" s="1"/>
      <c r="LQO162" s="1"/>
      <c r="LQP162" s="1"/>
      <c r="LQQ162" s="1"/>
      <c r="LQR162" s="1"/>
      <c r="LQS162" s="1"/>
      <c r="LQT162" s="1"/>
      <c r="LQU162" s="1"/>
      <c r="LQV162" s="1"/>
      <c r="LQW162" s="1"/>
      <c r="LQX162" s="1"/>
      <c r="LQY162" s="1"/>
      <c r="LQZ162" s="1"/>
      <c r="LRA162" s="1"/>
      <c r="LRB162" s="1"/>
      <c r="LRC162" s="1"/>
      <c r="LRD162" s="1"/>
      <c r="LRE162" s="1"/>
      <c r="LRF162" s="1"/>
      <c r="LRG162" s="1"/>
      <c r="LRH162" s="1"/>
      <c r="LRI162" s="1"/>
      <c r="LRJ162" s="1"/>
      <c r="LRK162" s="1"/>
      <c r="LRL162" s="1"/>
      <c r="LRM162" s="1"/>
      <c r="LRN162" s="1"/>
      <c r="LRO162" s="1"/>
      <c r="LRP162" s="1"/>
      <c r="LRQ162" s="1"/>
      <c r="LRR162" s="1"/>
      <c r="LRS162" s="1"/>
      <c r="LRT162" s="1"/>
      <c r="LRU162" s="1"/>
      <c r="LRV162" s="1"/>
      <c r="LRW162" s="1"/>
      <c r="LRX162" s="1"/>
      <c r="LRY162" s="1"/>
      <c r="LRZ162" s="1"/>
      <c r="LSA162" s="1"/>
      <c r="LSB162" s="1"/>
      <c r="LSC162" s="1"/>
      <c r="LSD162" s="1"/>
      <c r="LSE162" s="1"/>
      <c r="LSF162" s="1"/>
      <c r="LSG162" s="1"/>
      <c r="LSH162" s="1"/>
      <c r="LSI162" s="1"/>
      <c r="LSJ162" s="1"/>
      <c r="LSK162" s="1"/>
      <c r="LSL162" s="1"/>
      <c r="LSM162" s="1"/>
      <c r="LSN162" s="1"/>
      <c r="LSO162" s="1"/>
      <c r="LSP162" s="1"/>
      <c r="LSQ162" s="1"/>
      <c r="LSR162" s="1"/>
      <c r="LSS162" s="1"/>
      <c r="LST162" s="1"/>
      <c r="LSU162" s="1"/>
      <c r="LSV162" s="1"/>
      <c r="LSW162" s="1"/>
      <c r="LSX162" s="1"/>
      <c r="LSY162" s="1"/>
      <c r="LSZ162" s="1"/>
      <c r="LTA162" s="1"/>
      <c r="LTB162" s="1"/>
      <c r="LTC162" s="1"/>
      <c r="LTD162" s="1"/>
      <c r="LTE162" s="1"/>
      <c r="LTF162" s="1"/>
      <c r="LTG162" s="1"/>
      <c r="LTH162" s="1"/>
      <c r="LTI162" s="1"/>
      <c r="LTJ162" s="1"/>
      <c r="LTK162" s="1"/>
      <c r="LTL162" s="1"/>
      <c r="LTM162" s="1"/>
      <c r="LTN162" s="1"/>
      <c r="LTO162" s="1"/>
      <c r="LTP162" s="1"/>
      <c r="LTQ162" s="1"/>
      <c r="LTR162" s="1"/>
      <c r="LTS162" s="1"/>
      <c r="LTT162" s="1"/>
      <c r="LTU162" s="1"/>
      <c r="LTV162" s="1"/>
      <c r="LTW162" s="1"/>
      <c r="LTX162" s="1"/>
      <c r="LTY162" s="1"/>
      <c r="LTZ162" s="1"/>
      <c r="LUA162" s="1"/>
      <c r="LUB162" s="1"/>
      <c r="LUC162" s="1"/>
      <c r="LUD162" s="1"/>
      <c r="LUE162" s="1"/>
      <c r="LUF162" s="1"/>
      <c r="LUG162" s="1"/>
      <c r="LUH162" s="1"/>
      <c r="LUI162" s="1"/>
      <c r="LUJ162" s="1"/>
      <c r="LUK162" s="1"/>
      <c r="LUL162" s="1"/>
      <c r="LUM162" s="1"/>
      <c r="LUN162" s="1"/>
      <c r="LUO162" s="1"/>
      <c r="LUP162" s="1"/>
      <c r="LUQ162" s="1"/>
      <c r="LUR162" s="1"/>
      <c r="LUS162" s="1"/>
      <c r="LUT162" s="1"/>
      <c r="LUU162" s="1"/>
      <c r="LUV162" s="1"/>
      <c r="LUW162" s="1"/>
      <c r="LUX162" s="1"/>
      <c r="LUY162" s="1"/>
      <c r="LUZ162" s="1"/>
      <c r="LVA162" s="1"/>
      <c r="LVB162" s="1"/>
      <c r="LVC162" s="1"/>
      <c r="LVD162" s="1"/>
      <c r="LVE162" s="1"/>
      <c r="LVF162" s="1"/>
      <c r="LVG162" s="1"/>
      <c r="LVH162" s="1"/>
      <c r="LVI162" s="1"/>
      <c r="LVJ162" s="1"/>
      <c r="LVK162" s="1"/>
      <c r="LVL162" s="1"/>
      <c r="LVM162" s="1"/>
      <c r="LVN162" s="1"/>
      <c r="LVO162" s="1"/>
      <c r="LVP162" s="1"/>
      <c r="LVQ162" s="1"/>
      <c r="LVR162" s="1"/>
      <c r="LVS162" s="1"/>
      <c r="LVT162" s="1"/>
      <c r="LVU162" s="1"/>
      <c r="LVV162" s="1"/>
      <c r="LVW162" s="1"/>
      <c r="LVX162" s="1"/>
      <c r="LVY162" s="1"/>
      <c r="LVZ162" s="1"/>
      <c r="LWA162" s="1"/>
      <c r="LWB162" s="1"/>
      <c r="LWC162" s="1"/>
      <c r="LWD162" s="1"/>
      <c r="LWE162" s="1"/>
      <c r="LWF162" s="1"/>
      <c r="LWG162" s="1"/>
      <c r="LWH162" s="1"/>
      <c r="LWI162" s="1"/>
      <c r="LWJ162" s="1"/>
      <c r="LWK162" s="1"/>
      <c r="LWL162" s="1"/>
      <c r="LWM162" s="1"/>
      <c r="LWN162" s="1"/>
      <c r="LWO162" s="1"/>
      <c r="LWP162" s="1"/>
      <c r="LWQ162" s="1"/>
      <c r="LWR162" s="1"/>
      <c r="LWS162" s="1"/>
      <c r="LWT162" s="1"/>
      <c r="LWU162" s="1"/>
      <c r="LWV162" s="1"/>
      <c r="LWW162" s="1"/>
      <c r="LWX162" s="1"/>
      <c r="LWY162" s="1"/>
      <c r="LWZ162" s="1"/>
      <c r="LXA162" s="1"/>
      <c r="LXB162" s="1"/>
      <c r="LXC162" s="1"/>
      <c r="LXD162" s="1"/>
      <c r="LXE162" s="1"/>
      <c r="LXF162" s="1"/>
      <c r="LXG162" s="1"/>
      <c r="LXH162" s="1"/>
      <c r="LXI162" s="1"/>
      <c r="LXJ162" s="1"/>
      <c r="LXK162" s="1"/>
      <c r="LXL162" s="1"/>
      <c r="LXM162" s="1"/>
      <c r="LXN162" s="1"/>
      <c r="LXO162" s="1"/>
      <c r="LXP162" s="1"/>
      <c r="LXQ162" s="1"/>
      <c r="LXR162" s="1"/>
      <c r="LXS162" s="1"/>
      <c r="LXT162" s="1"/>
      <c r="LXU162" s="1"/>
      <c r="LXV162" s="1"/>
      <c r="LXW162" s="1"/>
      <c r="LXX162" s="1"/>
      <c r="LXY162" s="1"/>
      <c r="LXZ162" s="1"/>
      <c r="LYA162" s="1"/>
      <c r="LYB162" s="1"/>
      <c r="LYC162" s="1"/>
      <c r="LYD162" s="1"/>
      <c r="LYE162" s="1"/>
      <c r="LYF162" s="1"/>
      <c r="LYG162" s="1"/>
      <c r="LYH162" s="1"/>
      <c r="LYI162" s="1"/>
      <c r="LYJ162" s="1"/>
      <c r="LYK162" s="1"/>
      <c r="LYL162" s="1"/>
      <c r="LYM162" s="1"/>
      <c r="LYN162" s="1"/>
      <c r="LYO162" s="1"/>
      <c r="LYP162" s="1"/>
      <c r="LYQ162" s="1"/>
      <c r="LYR162" s="1"/>
      <c r="LYS162" s="1"/>
      <c r="LYT162" s="1"/>
      <c r="LYU162" s="1"/>
      <c r="LYV162" s="1"/>
      <c r="LYW162" s="1"/>
      <c r="LYX162" s="1"/>
      <c r="LYY162" s="1"/>
      <c r="LYZ162" s="1"/>
      <c r="LZA162" s="1"/>
      <c r="LZB162" s="1"/>
      <c r="LZC162" s="1"/>
      <c r="LZD162" s="1"/>
      <c r="LZE162" s="1"/>
      <c r="LZF162" s="1"/>
      <c r="LZG162" s="1"/>
      <c r="LZH162" s="1"/>
      <c r="LZI162" s="1"/>
      <c r="LZJ162" s="1"/>
      <c r="LZK162" s="1"/>
      <c r="LZL162" s="1"/>
      <c r="LZM162" s="1"/>
      <c r="LZN162" s="1"/>
      <c r="LZO162" s="1"/>
      <c r="LZP162" s="1"/>
      <c r="LZQ162" s="1"/>
      <c r="LZR162" s="1"/>
      <c r="LZS162" s="1"/>
      <c r="LZT162" s="1"/>
      <c r="LZU162" s="1"/>
      <c r="LZV162" s="1"/>
      <c r="LZW162" s="1"/>
      <c r="LZX162" s="1"/>
      <c r="LZY162" s="1"/>
      <c r="LZZ162" s="1"/>
      <c r="MAA162" s="1"/>
      <c r="MAB162" s="1"/>
      <c r="MAC162" s="1"/>
      <c r="MAD162" s="1"/>
      <c r="MAE162" s="1"/>
      <c r="MAF162" s="1"/>
      <c r="MAG162" s="1"/>
      <c r="MAH162" s="1"/>
      <c r="MAI162" s="1"/>
      <c r="MAJ162" s="1"/>
      <c r="MAK162" s="1"/>
      <c r="MAL162" s="1"/>
      <c r="MAM162" s="1"/>
      <c r="MAN162" s="1"/>
      <c r="MAO162" s="1"/>
      <c r="MAP162" s="1"/>
      <c r="MAQ162" s="1"/>
      <c r="MAR162" s="1"/>
      <c r="MAS162" s="1"/>
      <c r="MAT162" s="1"/>
      <c r="MAU162" s="1"/>
      <c r="MAV162" s="1"/>
      <c r="MAW162" s="1"/>
      <c r="MAX162" s="1"/>
      <c r="MAY162" s="1"/>
      <c r="MAZ162" s="1"/>
      <c r="MBA162" s="1"/>
      <c r="MBB162" s="1"/>
      <c r="MBC162" s="1"/>
      <c r="MBD162" s="1"/>
      <c r="MBE162" s="1"/>
      <c r="MBF162" s="1"/>
      <c r="MBG162" s="1"/>
      <c r="MBH162" s="1"/>
      <c r="MBI162" s="1"/>
      <c r="MBJ162" s="1"/>
      <c r="MBK162" s="1"/>
      <c r="MBL162" s="1"/>
      <c r="MBM162" s="1"/>
      <c r="MBN162" s="1"/>
      <c r="MBO162" s="1"/>
      <c r="MBP162" s="1"/>
      <c r="MBQ162" s="1"/>
      <c r="MBR162" s="1"/>
      <c r="MBS162" s="1"/>
      <c r="MBT162" s="1"/>
      <c r="MBU162" s="1"/>
      <c r="MBV162" s="1"/>
      <c r="MBW162" s="1"/>
      <c r="MBX162" s="1"/>
      <c r="MBY162" s="1"/>
      <c r="MBZ162" s="1"/>
      <c r="MCA162" s="1"/>
      <c r="MCB162" s="1"/>
      <c r="MCC162" s="1"/>
      <c r="MCD162" s="1"/>
      <c r="MCE162" s="1"/>
      <c r="MCF162" s="1"/>
      <c r="MCG162" s="1"/>
      <c r="MCH162" s="1"/>
      <c r="MCI162" s="1"/>
      <c r="MCJ162" s="1"/>
      <c r="MCK162" s="1"/>
      <c r="MCL162" s="1"/>
      <c r="MCM162" s="1"/>
      <c r="MCN162" s="1"/>
      <c r="MCO162" s="1"/>
      <c r="MCP162" s="1"/>
      <c r="MCQ162" s="1"/>
      <c r="MCR162" s="1"/>
      <c r="MCS162" s="1"/>
      <c r="MCT162" s="1"/>
      <c r="MCU162" s="1"/>
      <c r="MCV162" s="1"/>
      <c r="MCW162" s="1"/>
      <c r="MCX162" s="1"/>
      <c r="MCY162" s="1"/>
      <c r="MCZ162" s="1"/>
      <c r="MDA162" s="1"/>
      <c r="MDB162" s="1"/>
      <c r="MDC162" s="1"/>
      <c r="MDD162" s="1"/>
      <c r="MDE162" s="1"/>
      <c r="MDF162" s="1"/>
      <c r="MDG162" s="1"/>
      <c r="MDH162" s="1"/>
      <c r="MDI162" s="1"/>
      <c r="MDJ162" s="1"/>
      <c r="MDK162" s="1"/>
      <c r="MDL162" s="1"/>
      <c r="MDM162" s="1"/>
      <c r="MDN162" s="1"/>
      <c r="MDO162" s="1"/>
      <c r="MDP162" s="1"/>
      <c r="MDQ162" s="1"/>
      <c r="MDR162" s="1"/>
      <c r="MDS162" s="1"/>
      <c r="MDT162" s="1"/>
      <c r="MDU162" s="1"/>
      <c r="MDV162" s="1"/>
      <c r="MDW162" s="1"/>
      <c r="MDX162" s="1"/>
      <c r="MDY162" s="1"/>
      <c r="MDZ162" s="1"/>
      <c r="MEA162" s="1"/>
      <c r="MEB162" s="1"/>
      <c r="MEC162" s="1"/>
      <c r="MED162" s="1"/>
      <c r="MEE162" s="1"/>
      <c r="MEF162" s="1"/>
      <c r="MEG162" s="1"/>
      <c r="MEH162" s="1"/>
      <c r="MEI162" s="1"/>
      <c r="MEJ162" s="1"/>
      <c r="MEK162" s="1"/>
      <c r="MEL162" s="1"/>
      <c r="MEM162" s="1"/>
      <c r="MEN162" s="1"/>
      <c r="MEO162" s="1"/>
      <c r="MEP162" s="1"/>
      <c r="MEQ162" s="1"/>
      <c r="MER162" s="1"/>
      <c r="MES162" s="1"/>
      <c r="MET162" s="1"/>
      <c r="MEU162" s="1"/>
      <c r="MEV162" s="1"/>
      <c r="MEW162" s="1"/>
      <c r="MEX162" s="1"/>
      <c r="MEY162" s="1"/>
      <c r="MEZ162" s="1"/>
      <c r="MFA162" s="1"/>
      <c r="MFB162" s="1"/>
      <c r="MFC162" s="1"/>
      <c r="MFD162" s="1"/>
      <c r="MFE162" s="1"/>
      <c r="MFF162" s="1"/>
      <c r="MFG162" s="1"/>
      <c r="MFH162" s="1"/>
      <c r="MFI162" s="1"/>
      <c r="MFJ162" s="1"/>
      <c r="MFK162" s="1"/>
      <c r="MFL162" s="1"/>
      <c r="MFM162" s="1"/>
      <c r="MFN162" s="1"/>
      <c r="MFO162" s="1"/>
      <c r="MFP162" s="1"/>
      <c r="MFQ162" s="1"/>
      <c r="MFR162" s="1"/>
      <c r="MFS162" s="1"/>
      <c r="MFT162" s="1"/>
      <c r="MFU162" s="1"/>
      <c r="MFV162" s="1"/>
      <c r="MFW162" s="1"/>
      <c r="MFX162" s="1"/>
      <c r="MFY162" s="1"/>
      <c r="MFZ162" s="1"/>
      <c r="MGA162" s="1"/>
      <c r="MGB162" s="1"/>
      <c r="MGC162" s="1"/>
      <c r="MGD162" s="1"/>
      <c r="MGE162" s="1"/>
      <c r="MGF162" s="1"/>
      <c r="MGG162" s="1"/>
      <c r="MGH162" s="1"/>
      <c r="MGI162" s="1"/>
      <c r="MGJ162" s="1"/>
      <c r="MGK162" s="1"/>
      <c r="MGL162" s="1"/>
      <c r="MGM162" s="1"/>
      <c r="MGN162" s="1"/>
      <c r="MGO162" s="1"/>
      <c r="MGP162" s="1"/>
      <c r="MGQ162" s="1"/>
      <c r="MGR162" s="1"/>
      <c r="MGS162" s="1"/>
      <c r="MGT162" s="1"/>
      <c r="MGU162" s="1"/>
      <c r="MGV162" s="1"/>
      <c r="MGW162" s="1"/>
      <c r="MGX162" s="1"/>
      <c r="MGY162" s="1"/>
      <c r="MGZ162" s="1"/>
      <c r="MHA162" s="1"/>
      <c r="MHB162" s="1"/>
      <c r="MHC162" s="1"/>
      <c r="MHD162" s="1"/>
      <c r="MHE162" s="1"/>
      <c r="MHF162" s="1"/>
      <c r="MHG162" s="1"/>
      <c r="MHH162" s="1"/>
      <c r="MHI162" s="1"/>
      <c r="MHJ162" s="1"/>
      <c r="MHK162" s="1"/>
      <c r="MHL162" s="1"/>
      <c r="MHM162" s="1"/>
      <c r="MHN162" s="1"/>
      <c r="MHO162" s="1"/>
      <c r="MHP162" s="1"/>
      <c r="MHQ162" s="1"/>
      <c r="MHR162" s="1"/>
      <c r="MHS162" s="1"/>
      <c r="MHT162" s="1"/>
      <c r="MHU162" s="1"/>
      <c r="MHV162" s="1"/>
      <c r="MHW162" s="1"/>
      <c r="MHX162" s="1"/>
      <c r="MHY162" s="1"/>
      <c r="MHZ162" s="1"/>
      <c r="MIA162" s="1"/>
      <c r="MIB162" s="1"/>
      <c r="MIC162" s="1"/>
      <c r="MID162" s="1"/>
      <c r="MIE162" s="1"/>
      <c r="MIF162" s="1"/>
      <c r="MIG162" s="1"/>
      <c r="MIH162" s="1"/>
      <c r="MII162" s="1"/>
      <c r="MIJ162" s="1"/>
      <c r="MIK162" s="1"/>
      <c r="MIL162" s="1"/>
      <c r="MIM162" s="1"/>
      <c r="MIN162" s="1"/>
      <c r="MIO162" s="1"/>
      <c r="MIP162" s="1"/>
      <c r="MIQ162" s="1"/>
      <c r="MIR162" s="1"/>
      <c r="MIS162" s="1"/>
      <c r="MIT162" s="1"/>
      <c r="MIU162" s="1"/>
      <c r="MIV162" s="1"/>
      <c r="MIW162" s="1"/>
      <c r="MIX162" s="1"/>
      <c r="MIY162" s="1"/>
      <c r="MIZ162" s="1"/>
      <c r="MJA162" s="1"/>
      <c r="MJB162" s="1"/>
      <c r="MJC162" s="1"/>
      <c r="MJD162" s="1"/>
      <c r="MJE162" s="1"/>
      <c r="MJF162" s="1"/>
      <c r="MJG162" s="1"/>
      <c r="MJH162" s="1"/>
      <c r="MJI162" s="1"/>
      <c r="MJJ162" s="1"/>
      <c r="MJK162" s="1"/>
      <c r="MJL162" s="1"/>
      <c r="MJM162" s="1"/>
      <c r="MJN162" s="1"/>
      <c r="MJO162" s="1"/>
      <c r="MJP162" s="1"/>
      <c r="MJQ162" s="1"/>
      <c r="MJR162" s="1"/>
      <c r="MJS162" s="1"/>
      <c r="MJT162" s="1"/>
      <c r="MJU162" s="1"/>
      <c r="MJV162" s="1"/>
      <c r="MJW162" s="1"/>
      <c r="MJX162" s="1"/>
      <c r="MJY162" s="1"/>
      <c r="MJZ162" s="1"/>
      <c r="MKA162" s="1"/>
      <c r="MKB162" s="1"/>
      <c r="MKC162" s="1"/>
      <c r="MKD162" s="1"/>
      <c r="MKE162" s="1"/>
      <c r="MKF162" s="1"/>
      <c r="MKG162" s="1"/>
      <c r="MKH162" s="1"/>
      <c r="MKI162" s="1"/>
      <c r="MKJ162" s="1"/>
      <c r="MKK162" s="1"/>
      <c r="MKL162" s="1"/>
      <c r="MKM162" s="1"/>
      <c r="MKN162" s="1"/>
      <c r="MKO162" s="1"/>
      <c r="MKP162" s="1"/>
      <c r="MKQ162" s="1"/>
      <c r="MKR162" s="1"/>
      <c r="MKS162" s="1"/>
      <c r="MKT162" s="1"/>
      <c r="MKU162" s="1"/>
      <c r="MKV162" s="1"/>
      <c r="MKW162" s="1"/>
      <c r="MKX162" s="1"/>
      <c r="MKY162" s="1"/>
      <c r="MKZ162" s="1"/>
      <c r="MLA162" s="1"/>
      <c r="MLB162" s="1"/>
      <c r="MLC162" s="1"/>
      <c r="MLD162" s="1"/>
      <c r="MLE162" s="1"/>
      <c r="MLF162" s="1"/>
      <c r="MLG162" s="1"/>
      <c r="MLH162" s="1"/>
      <c r="MLI162" s="1"/>
      <c r="MLJ162" s="1"/>
      <c r="MLK162" s="1"/>
      <c r="MLL162" s="1"/>
      <c r="MLM162" s="1"/>
      <c r="MLN162" s="1"/>
      <c r="MLO162" s="1"/>
      <c r="MLP162" s="1"/>
      <c r="MLQ162" s="1"/>
      <c r="MLR162" s="1"/>
      <c r="MLS162" s="1"/>
      <c r="MLT162" s="1"/>
      <c r="MLU162" s="1"/>
      <c r="MLV162" s="1"/>
      <c r="MLW162" s="1"/>
      <c r="MLX162" s="1"/>
      <c r="MLY162" s="1"/>
      <c r="MLZ162" s="1"/>
      <c r="MMA162" s="1"/>
      <c r="MMB162" s="1"/>
      <c r="MMC162" s="1"/>
      <c r="MMD162" s="1"/>
      <c r="MME162" s="1"/>
      <c r="MMF162" s="1"/>
      <c r="MMG162" s="1"/>
      <c r="MMH162" s="1"/>
      <c r="MMI162" s="1"/>
      <c r="MMJ162" s="1"/>
      <c r="MMK162" s="1"/>
      <c r="MML162" s="1"/>
      <c r="MMM162" s="1"/>
      <c r="MMN162" s="1"/>
      <c r="MMO162" s="1"/>
      <c r="MMP162" s="1"/>
      <c r="MMQ162" s="1"/>
      <c r="MMR162" s="1"/>
      <c r="MMS162" s="1"/>
      <c r="MMT162" s="1"/>
      <c r="MMU162" s="1"/>
      <c r="MMV162" s="1"/>
      <c r="MMW162" s="1"/>
      <c r="MMX162" s="1"/>
      <c r="MMY162" s="1"/>
      <c r="MMZ162" s="1"/>
      <c r="MNA162" s="1"/>
      <c r="MNB162" s="1"/>
      <c r="MNC162" s="1"/>
      <c r="MND162" s="1"/>
      <c r="MNE162" s="1"/>
      <c r="MNF162" s="1"/>
      <c r="MNG162" s="1"/>
      <c r="MNH162" s="1"/>
      <c r="MNI162" s="1"/>
      <c r="MNJ162" s="1"/>
      <c r="MNK162" s="1"/>
      <c r="MNL162" s="1"/>
      <c r="MNM162" s="1"/>
      <c r="MNN162" s="1"/>
      <c r="MNO162" s="1"/>
      <c r="MNP162" s="1"/>
      <c r="MNQ162" s="1"/>
      <c r="MNR162" s="1"/>
      <c r="MNS162" s="1"/>
      <c r="MNT162" s="1"/>
      <c r="MNU162" s="1"/>
      <c r="MNV162" s="1"/>
      <c r="MNW162" s="1"/>
      <c r="MNX162" s="1"/>
      <c r="MNY162" s="1"/>
      <c r="MNZ162" s="1"/>
      <c r="MOA162" s="1"/>
      <c r="MOB162" s="1"/>
      <c r="MOC162" s="1"/>
      <c r="MOD162" s="1"/>
      <c r="MOE162" s="1"/>
      <c r="MOF162" s="1"/>
      <c r="MOG162" s="1"/>
      <c r="MOH162" s="1"/>
      <c r="MOI162" s="1"/>
      <c r="MOJ162" s="1"/>
      <c r="MOK162" s="1"/>
      <c r="MOL162" s="1"/>
      <c r="MOM162" s="1"/>
      <c r="MON162" s="1"/>
      <c r="MOO162" s="1"/>
      <c r="MOP162" s="1"/>
      <c r="MOQ162" s="1"/>
      <c r="MOR162" s="1"/>
      <c r="MOS162" s="1"/>
      <c r="MOT162" s="1"/>
      <c r="MOU162" s="1"/>
      <c r="MOV162" s="1"/>
      <c r="MOW162" s="1"/>
      <c r="MOX162" s="1"/>
      <c r="MOY162" s="1"/>
      <c r="MOZ162" s="1"/>
      <c r="MPA162" s="1"/>
      <c r="MPB162" s="1"/>
      <c r="MPC162" s="1"/>
      <c r="MPD162" s="1"/>
      <c r="MPE162" s="1"/>
      <c r="MPF162" s="1"/>
      <c r="MPG162" s="1"/>
      <c r="MPH162" s="1"/>
      <c r="MPI162" s="1"/>
      <c r="MPJ162" s="1"/>
      <c r="MPK162" s="1"/>
      <c r="MPL162" s="1"/>
      <c r="MPM162" s="1"/>
      <c r="MPN162" s="1"/>
      <c r="MPO162" s="1"/>
      <c r="MPP162" s="1"/>
      <c r="MPQ162" s="1"/>
      <c r="MPR162" s="1"/>
      <c r="MPS162" s="1"/>
      <c r="MPT162" s="1"/>
      <c r="MPU162" s="1"/>
      <c r="MPV162" s="1"/>
      <c r="MPW162" s="1"/>
      <c r="MPX162" s="1"/>
      <c r="MPY162" s="1"/>
      <c r="MPZ162" s="1"/>
      <c r="MQA162" s="1"/>
      <c r="MQB162" s="1"/>
      <c r="MQC162" s="1"/>
      <c r="MQD162" s="1"/>
      <c r="MQE162" s="1"/>
      <c r="MQF162" s="1"/>
      <c r="MQG162" s="1"/>
      <c r="MQH162" s="1"/>
      <c r="MQI162" s="1"/>
      <c r="MQJ162" s="1"/>
      <c r="MQK162" s="1"/>
      <c r="MQL162" s="1"/>
      <c r="MQM162" s="1"/>
      <c r="MQN162" s="1"/>
      <c r="MQO162" s="1"/>
      <c r="MQP162" s="1"/>
      <c r="MQQ162" s="1"/>
      <c r="MQR162" s="1"/>
      <c r="MQS162" s="1"/>
      <c r="MQT162" s="1"/>
      <c r="MQU162" s="1"/>
      <c r="MQV162" s="1"/>
      <c r="MQW162" s="1"/>
      <c r="MQX162" s="1"/>
      <c r="MQY162" s="1"/>
      <c r="MQZ162" s="1"/>
      <c r="MRA162" s="1"/>
      <c r="MRB162" s="1"/>
      <c r="MRC162" s="1"/>
      <c r="MRD162" s="1"/>
      <c r="MRE162" s="1"/>
      <c r="MRF162" s="1"/>
      <c r="MRG162" s="1"/>
      <c r="MRH162" s="1"/>
      <c r="MRI162" s="1"/>
      <c r="MRJ162" s="1"/>
      <c r="MRK162" s="1"/>
      <c r="MRL162" s="1"/>
      <c r="MRM162" s="1"/>
      <c r="MRN162" s="1"/>
      <c r="MRO162" s="1"/>
      <c r="MRP162" s="1"/>
      <c r="MRQ162" s="1"/>
      <c r="MRR162" s="1"/>
      <c r="MRS162" s="1"/>
      <c r="MRT162" s="1"/>
      <c r="MRU162" s="1"/>
      <c r="MRV162" s="1"/>
      <c r="MRW162" s="1"/>
      <c r="MRX162" s="1"/>
      <c r="MRY162" s="1"/>
      <c r="MRZ162" s="1"/>
      <c r="MSA162" s="1"/>
      <c r="MSB162" s="1"/>
      <c r="MSC162" s="1"/>
      <c r="MSD162" s="1"/>
      <c r="MSE162" s="1"/>
      <c r="MSF162" s="1"/>
      <c r="MSG162" s="1"/>
      <c r="MSH162" s="1"/>
      <c r="MSI162" s="1"/>
      <c r="MSJ162" s="1"/>
      <c r="MSK162" s="1"/>
      <c r="MSL162" s="1"/>
      <c r="MSM162" s="1"/>
      <c r="MSN162" s="1"/>
      <c r="MSO162" s="1"/>
      <c r="MSP162" s="1"/>
      <c r="MSQ162" s="1"/>
      <c r="MSR162" s="1"/>
      <c r="MSS162" s="1"/>
      <c r="MST162" s="1"/>
      <c r="MSU162" s="1"/>
      <c r="MSV162" s="1"/>
      <c r="MSW162" s="1"/>
      <c r="MSX162" s="1"/>
      <c r="MSY162" s="1"/>
      <c r="MSZ162" s="1"/>
      <c r="MTA162" s="1"/>
      <c r="MTB162" s="1"/>
      <c r="MTC162" s="1"/>
      <c r="MTD162" s="1"/>
      <c r="MTE162" s="1"/>
      <c r="MTF162" s="1"/>
      <c r="MTG162" s="1"/>
      <c r="MTH162" s="1"/>
      <c r="MTI162" s="1"/>
      <c r="MTJ162" s="1"/>
      <c r="MTK162" s="1"/>
      <c r="MTL162" s="1"/>
      <c r="MTM162" s="1"/>
      <c r="MTN162" s="1"/>
      <c r="MTO162" s="1"/>
      <c r="MTP162" s="1"/>
      <c r="MTQ162" s="1"/>
      <c r="MTR162" s="1"/>
      <c r="MTS162" s="1"/>
      <c r="MTT162" s="1"/>
      <c r="MTU162" s="1"/>
      <c r="MTV162" s="1"/>
      <c r="MTW162" s="1"/>
      <c r="MTX162" s="1"/>
      <c r="MTY162" s="1"/>
      <c r="MTZ162" s="1"/>
      <c r="MUA162" s="1"/>
      <c r="MUB162" s="1"/>
      <c r="MUC162" s="1"/>
      <c r="MUD162" s="1"/>
      <c r="MUE162" s="1"/>
      <c r="MUF162" s="1"/>
      <c r="MUG162" s="1"/>
      <c r="MUH162" s="1"/>
      <c r="MUI162" s="1"/>
      <c r="MUJ162" s="1"/>
      <c r="MUK162" s="1"/>
      <c r="MUL162" s="1"/>
      <c r="MUM162" s="1"/>
      <c r="MUN162" s="1"/>
      <c r="MUO162" s="1"/>
      <c r="MUP162" s="1"/>
      <c r="MUQ162" s="1"/>
      <c r="MUR162" s="1"/>
      <c r="MUS162" s="1"/>
      <c r="MUT162" s="1"/>
      <c r="MUU162" s="1"/>
      <c r="MUV162" s="1"/>
      <c r="MUW162" s="1"/>
      <c r="MUX162" s="1"/>
      <c r="MUY162" s="1"/>
      <c r="MUZ162" s="1"/>
      <c r="MVA162" s="1"/>
      <c r="MVB162" s="1"/>
      <c r="MVC162" s="1"/>
      <c r="MVD162" s="1"/>
      <c r="MVE162" s="1"/>
      <c r="MVF162" s="1"/>
      <c r="MVG162" s="1"/>
      <c r="MVH162" s="1"/>
      <c r="MVI162" s="1"/>
      <c r="MVJ162" s="1"/>
      <c r="MVK162" s="1"/>
      <c r="MVL162" s="1"/>
      <c r="MVM162" s="1"/>
      <c r="MVN162" s="1"/>
      <c r="MVO162" s="1"/>
      <c r="MVP162" s="1"/>
      <c r="MVQ162" s="1"/>
      <c r="MVR162" s="1"/>
      <c r="MVS162" s="1"/>
      <c r="MVT162" s="1"/>
      <c r="MVU162" s="1"/>
      <c r="MVV162" s="1"/>
      <c r="MVW162" s="1"/>
      <c r="MVX162" s="1"/>
      <c r="MVY162" s="1"/>
      <c r="MVZ162" s="1"/>
      <c r="MWA162" s="1"/>
      <c r="MWB162" s="1"/>
      <c r="MWC162" s="1"/>
      <c r="MWD162" s="1"/>
      <c r="MWE162" s="1"/>
      <c r="MWF162" s="1"/>
      <c r="MWG162" s="1"/>
      <c r="MWH162" s="1"/>
      <c r="MWI162" s="1"/>
      <c r="MWJ162" s="1"/>
      <c r="MWK162" s="1"/>
      <c r="MWL162" s="1"/>
      <c r="MWM162" s="1"/>
      <c r="MWN162" s="1"/>
      <c r="MWO162" s="1"/>
      <c r="MWP162" s="1"/>
      <c r="MWQ162" s="1"/>
      <c r="MWR162" s="1"/>
      <c r="MWS162" s="1"/>
      <c r="MWT162" s="1"/>
      <c r="MWU162" s="1"/>
      <c r="MWV162" s="1"/>
      <c r="MWW162" s="1"/>
      <c r="MWX162" s="1"/>
      <c r="MWY162" s="1"/>
      <c r="MWZ162" s="1"/>
      <c r="MXA162" s="1"/>
      <c r="MXB162" s="1"/>
      <c r="MXC162" s="1"/>
      <c r="MXD162" s="1"/>
      <c r="MXE162" s="1"/>
      <c r="MXF162" s="1"/>
      <c r="MXG162" s="1"/>
      <c r="MXH162" s="1"/>
      <c r="MXI162" s="1"/>
      <c r="MXJ162" s="1"/>
      <c r="MXK162" s="1"/>
      <c r="MXL162" s="1"/>
      <c r="MXM162" s="1"/>
      <c r="MXN162" s="1"/>
      <c r="MXO162" s="1"/>
      <c r="MXP162" s="1"/>
      <c r="MXQ162" s="1"/>
      <c r="MXR162" s="1"/>
      <c r="MXS162" s="1"/>
      <c r="MXT162" s="1"/>
      <c r="MXU162" s="1"/>
      <c r="MXV162" s="1"/>
      <c r="MXW162" s="1"/>
      <c r="MXX162" s="1"/>
      <c r="MXY162" s="1"/>
      <c r="MXZ162" s="1"/>
      <c r="MYA162" s="1"/>
      <c r="MYB162" s="1"/>
      <c r="MYC162" s="1"/>
      <c r="MYD162" s="1"/>
      <c r="MYE162" s="1"/>
      <c r="MYF162" s="1"/>
      <c r="MYG162" s="1"/>
      <c r="MYH162" s="1"/>
      <c r="MYI162" s="1"/>
      <c r="MYJ162" s="1"/>
      <c r="MYK162" s="1"/>
      <c r="MYL162" s="1"/>
      <c r="MYM162" s="1"/>
      <c r="MYN162" s="1"/>
      <c r="MYO162" s="1"/>
      <c r="MYP162" s="1"/>
      <c r="MYQ162" s="1"/>
      <c r="MYR162" s="1"/>
      <c r="MYS162" s="1"/>
      <c r="MYT162" s="1"/>
      <c r="MYU162" s="1"/>
      <c r="MYV162" s="1"/>
      <c r="MYW162" s="1"/>
      <c r="MYX162" s="1"/>
      <c r="MYY162" s="1"/>
      <c r="MYZ162" s="1"/>
      <c r="MZA162" s="1"/>
      <c r="MZB162" s="1"/>
      <c r="MZC162" s="1"/>
      <c r="MZD162" s="1"/>
      <c r="MZE162" s="1"/>
      <c r="MZF162" s="1"/>
      <c r="MZG162" s="1"/>
      <c r="MZH162" s="1"/>
      <c r="MZI162" s="1"/>
      <c r="MZJ162" s="1"/>
      <c r="MZK162" s="1"/>
      <c r="MZL162" s="1"/>
      <c r="MZM162" s="1"/>
      <c r="MZN162" s="1"/>
      <c r="MZO162" s="1"/>
      <c r="MZP162" s="1"/>
      <c r="MZQ162" s="1"/>
      <c r="MZR162" s="1"/>
      <c r="MZS162" s="1"/>
      <c r="MZT162" s="1"/>
      <c r="MZU162" s="1"/>
      <c r="MZV162" s="1"/>
      <c r="MZW162" s="1"/>
      <c r="MZX162" s="1"/>
      <c r="MZY162" s="1"/>
      <c r="MZZ162" s="1"/>
      <c r="NAA162" s="1"/>
      <c r="NAB162" s="1"/>
      <c r="NAC162" s="1"/>
      <c r="NAD162" s="1"/>
      <c r="NAE162" s="1"/>
      <c r="NAF162" s="1"/>
      <c r="NAG162" s="1"/>
      <c r="NAH162" s="1"/>
      <c r="NAI162" s="1"/>
      <c r="NAJ162" s="1"/>
      <c r="NAK162" s="1"/>
      <c r="NAL162" s="1"/>
      <c r="NAM162" s="1"/>
      <c r="NAN162" s="1"/>
      <c r="NAO162" s="1"/>
      <c r="NAP162" s="1"/>
      <c r="NAQ162" s="1"/>
      <c r="NAR162" s="1"/>
      <c r="NAS162" s="1"/>
      <c r="NAT162" s="1"/>
      <c r="NAU162" s="1"/>
      <c r="NAV162" s="1"/>
      <c r="NAW162" s="1"/>
      <c r="NAX162" s="1"/>
      <c r="NAY162" s="1"/>
      <c r="NAZ162" s="1"/>
      <c r="NBA162" s="1"/>
      <c r="NBB162" s="1"/>
      <c r="NBC162" s="1"/>
      <c r="NBD162" s="1"/>
      <c r="NBE162" s="1"/>
      <c r="NBF162" s="1"/>
      <c r="NBG162" s="1"/>
      <c r="NBH162" s="1"/>
      <c r="NBI162" s="1"/>
      <c r="NBJ162" s="1"/>
      <c r="NBK162" s="1"/>
      <c r="NBL162" s="1"/>
      <c r="NBM162" s="1"/>
      <c r="NBN162" s="1"/>
      <c r="NBO162" s="1"/>
      <c r="NBP162" s="1"/>
      <c r="NBQ162" s="1"/>
      <c r="NBR162" s="1"/>
      <c r="NBS162" s="1"/>
      <c r="NBT162" s="1"/>
      <c r="NBU162" s="1"/>
      <c r="NBV162" s="1"/>
      <c r="NBW162" s="1"/>
      <c r="NBX162" s="1"/>
      <c r="NBY162" s="1"/>
      <c r="NBZ162" s="1"/>
      <c r="NCA162" s="1"/>
      <c r="NCB162" s="1"/>
      <c r="NCC162" s="1"/>
      <c r="NCD162" s="1"/>
      <c r="NCE162" s="1"/>
      <c r="NCF162" s="1"/>
      <c r="NCG162" s="1"/>
      <c r="NCH162" s="1"/>
      <c r="NCI162" s="1"/>
      <c r="NCJ162" s="1"/>
      <c r="NCK162" s="1"/>
      <c r="NCL162" s="1"/>
      <c r="NCM162" s="1"/>
      <c r="NCN162" s="1"/>
      <c r="NCO162" s="1"/>
      <c r="NCP162" s="1"/>
      <c r="NCQ162" s="1"/>
      <c r="NCR162" s="1"/>
      <c r="NCS162" s="1"/>
      <c r="NCT162" s="1"/>
      <c r="NCU162" s="1"/>
      <c r="NCV162" s="1"/>
      <c r="NCW162" s="1"/>
      <c r="NCX162" s="1"/>
      <c r="NCY162" s="1"/>
      <c r="NCZ162" s="1"/>
      <c r="NDA162" s="1"/>
      <c r="NDB162" s="1"/>
      <c r="NDC162" s="1"/>
      <c r="NDD162" s="1"/>
      <c r="NDE162" s="1"/>
      <c r="NDF162" s="1"/>
      <c r="NDG162" s="1"/>
      <c r="NDH162" s="1"/>
      <c r="NDI162" s="1"/>
      <c r="NDJ162" s="1"/>
      <c r="NDK162" s="1"/>
      <c r="NDL162" s="1"/>
      <c r="NDM162" s="1"/>
      <c r="NDN162" s="1"/>
      <c r="NDO162" s="1"/>
      <c r="NDP162" s="1"/>
      <c r="NDQ162" s="1"/>
      <c r="NDR162" s="1"/>
      <c r="NDS162" s="1"/>
      <c r="NDT162" s="1"/>
      <c r="NDU162" s="1"/>
      <c r="NDV162" s="1"/>
      <c r="NDW162" s="1"/>
      <c r="NDX162" s="1"/>
      <c r="NDY162" s="1"/>
      <c r="NDZ162" s="1"/>
      <c r="NEA162" s="1"/>
      <c r="NEB162" s="1"/>
      <c r="NEC162" s="1"/>
      <c r="NED162" s="1"/>
      <c r="NEE162" s="1"/>
      <c r="NEF162" s="1"/>
      <c r="NEG162" s="1"/>
      <c r="NEH162" s="1"/>
      <c r="NEI162" s="1"/>
      <c r="NEJ162" s="1"/>
      <c r="NEK162" s="1"/>
      <c r="NEL162" s="1"/>
      <c r="NEM162" s="1"/>
      <c r="NEN162" s="1"/>
      <c r="NEO162" s="1"/>
      <c r="NEP162" s="1"/>
      <c r="NEQ162" s="1"/>
      <c r="NER162" s="1"/>
      <c r="NES162" s="1"/>
      <c r="NET162" s="1"/>
      <c r="NEU162" s="1"/>
      <c r="NEV162" s="1"/>
      <c r="NEW162" s="1"/>
      <c r="NEX162" s="1"/>
      <c r="NEY162" s="1"/>
      <c r="NEZ162" s="1"/>
      <c r="NFA162" s="1"/>
      <c r="NFB162" s="1"/>
      <c r="NFC162" s="1"/>
      <c r="NFD162" s="1"/>
      <c r="NFE162" s="1"/>
      <c r="NFF162" s="1"/>
      <c r="NFG162" s="1"/>
      <c r="NFH162" s="1"/>
      <c r="NFI162" s="1"/>
      <c r="NFJ162" s="1"/>
      <c r="NFK162" s="1"/>
      <c r="NFL162" s="1"/>
      <c r="NFM162" s="1"/>
      <c r="NFN162" s="1"/>
      <c r="NFO162" s="1"/>
      <c r="NFP162" s="1"/>
      <c r="NFQ162" s="1"/>
      <c r="NFR162" s="1"/>
      <c r="NFS162" s="1"/>
      <c r="NFT162" s="1"/>
      <c r="NFU162" s="1"/>
      <c r="NFV162" s="1"/>
      <c r="NFW162" s="1"/>
      <c r="NFX162" s="1"/>
      <c r="NFY162" s="1"/>
      <c r="NFZ162" s="1"/>
      <c r="NGA162" s="1"/>
      <c r="NGB162" s="1"/>
      <c r="NGC162" s="1"/>
      <c r="NGD162" s="1"/>
      <c r="NGE162" s="1"/>
      <c r="NGF162" s="1"/>
      <c r="NGG162" s="1"/>
      <c r="NGH162" s="1"/>
      <c r="NGI162" s="1"/>
      <c r="NGJ162" s="1"/>
      <c r="NGK162" s="1"/>
      <c r="NGL162" s="1"/>
      <c r="NGM162" s="1"/>
      <c r="NGN162" s="1"/>
      <c r="NGO162" s="1"/>
      <c r="NGP162" s="1"/>
      <c r="NGQ162" s="1"/>
      <c r="NGR162" s="1"/>
      <c r="NGS162" s="1"/>
      <c r="NGT162" s="1"/>
      <c r="NGU162" s="1"/>
      <c r="NGV162" s="1"/>
      <c r="NGW162" s="1"/>
      <c r="NGX162" s="1"/>
      <c r="NGY162" s="1"/>
      <c r="NGZ162" s="1"/>
      <c r="NHA162" s="1"/>
      <c r="NHB162" s="1"/>
      <c r="NHC162" s="1"/>
      <c r="NHD162" s="1"/>
      <c r="NHE162" s="1"/>
      <c r="NHF162" s="1"/>
      <c r="NHG162" s="1"/>
      <c r="NHH162" s="1"/>
      <c r="NHI162" s="1"/>
      <c r="NHJ162" s="1"/>
      <c r="NHK162" s="1"/>
      <c r="NHL162" s="1"/>
      <c r="NHM162" s="1"/>
      <c r="NHN162" s="1"/>
      <c r="NHO162" s="1"/>
      <c r="NHP162" s="1"/>
      <c r="NHQ162" s="1"/>
      <c r="NHR162" s="1"/>
      <c r="NHS162" s="1"/>
      <c r="NHT162" s="1"/>
      <c r="NHU162" s="1"/>
      <c r="NHV162" s="1"/>
      <c r="NHW162" s="1"/>
      <c r="NHX162" s="1"/>
      <c r="NHY162" s="1"/>
      <c r="NHZ162" s="1"/>
      <c r="NIA162" s="1"/>
      <c r="NIB162" s="1"/>
      <c r="NIC162" s="1"/>
      <c r="NID162" s="1"/>
      <c r="NIE162" s="1"/>
      <c r="NIF162" s="1"/>
      <c r="NIG162" s="1"/>
      <c r="NIH162" s="1"/>
      <c r="NII162" s="1"/>
      <c r="NIJ162" s="1"/>
      <c r="NIK162" s="1"/>
      <c r="NIL162" s="1"/>
      <c r="NIM162" s="1"/>
      <c r="NIN162" s="1"/>
      <c r="NIO162" s="1"/>
      <c r="NIP162" s="1"/>
      <c r="NIQ162" s="1"/>
      <c r="NIR162" s="1"/>
      <c r="NIS162" s="1"/>
      <c r="NIT162" s="1"/>
      <c r="NIU162" s="1"/>
      <c r="NIV162" s="1"/>
      <c r="NIW162" s="1"/>
      <c r="NIX162" s="1"/>
      <c r="NIY162" s="1"/>
      <c r="NIZ162" s="1"/>
      <c r="NJA162" s="1"/>
      <c r="NJB162" s="1"/>
      <c r="NJC162" s="1"/>
      <c r="NJD162" s="1"/>
      <c r="NJE162" s="1"/>
      <c r="NJF162" s="1"/>
      <c r="NJG162" s="1"/>
      <c r="NJH162" s="1"/>
      <c r="NJI162" s="1"/>
      <c r="NJJ162" s="1"/>
      <c r="NJK162" s="1"/>
      <c r="NJL162" s="1"/>
      <c r="NJM162" s="1"/>
      <c r="NJN162" s="1"/>
      <c r="NJO162" s="1"/>
      <c r="NJP162" s="1"/>
      <c r="NJQ162" s="1"/>
      <c r="NJR162" s="1"/>
      <c r="NJS162" s="1"/>
      <c r="NJT162" s="1"/>
      <c r="NJU162" s="1"/>
      <c r="NJV162" s="1"/>
      <c r="NJW162" s="1"/>
      <c r="NJX162" s="1"/>
      <c r="NJY162" s="1"/>
      <c r="NJZ162" s="1"/>
      <c r="NKA162" s="1"/>
      <c r="NKB162" s="1"/>
      <c r="NKC162" s="1"/>
      <c r="NKD162" s="1"/>
      <c r="NKE162" s="1"/>
      <c r="NKF162" s="1"/>
      <c r="NKG162" s="1"/>
      <c r="NKH162" s="1"/>
      <c r="NKI162" s="1"/>
      <c r="NKJ162" s="1"/>
      <c r="NKK162" s="1"/>
      <c r="NKL162" s="1"/>
      <c r="NKM162" s="1"/>
      <c r="NKN162" s="1"/>
      <c r="NKO162" s="1"/>
      <c r="NKP162" s="1"/>
      <c r="NKQ162" s="1"/>
      <c r="NKR162" s="1"/>
      <c r="NKS162" s="1"/>
      <c r="NKT162" s="1"/>
      <c r="NKU162" s="1"/>
      <c r="NKV162" s="1"/>
      <c r="NKW162" s="1"/>
      <c r="NKX162" s="1"/>
      <c r="NKY162" s="1"/>
      <c r="NKZ162" s="1"/>
      <c r="NLA162" s="1"/>
      <c r="NLB162" s="1"/>
      <c r="NLC162" s="1"/>
      <c r="NLD162" s="1"/>
      <c r="NLE162" s="1"/>
      <c r="NLF162" s="1"/>
      <c r="NLG162" s="1"/>
      <c r="NLH162" s="1"/>
      <c r="NLI162" s="1"/>
      <c r="NLJ162" s="1"/>
      <c r="NLK162" s="1"/>
      <c r="NLL162" s="1"/>
      <c r="NLM162" s="1"/>
      <c r="NLN162" s="1"/>
      <c r="NLO162" s="1"/>
      <c r="NLP162" s="1"/>
      <c r="NLQ162" s="1"/>
      <c r="NLR162" s="1"/>
      <c r="NLS162" s="1"/>
      <c r="NLT162" s="1"/>
      <c r="NLU162" s="1"/>
      <c r="NLV162" s="1"/>
      <c r="NLW162" s="1"/>
      <c r="NLX162" s="1"/>
      <c r="NLY162" s="1"/>
      <c r="NLZ162" s="1"/>
      <c r="NMA162" s="1"/>
      <c r="NMB162" s="1"/>
      <c r="NMC162" s="1"/>
      <c r="NMD162" s="1"/>
      <c r="NME162" s="1"/>
      <c r="NMF162" s="1"/>
      <c r="NMG162" s="1"/>
      <c r="NMH162" s="1"/>
      <c r="NMI162" s="1"/>
      <c r="NMJ162" s="1"/>
      <c r="NMK162" s="1"/>
      <c r="NML162" s="1"/>
      <c r="NMM162" s="1"/>
      <c r="NMN162" s="1"/>
      <c r="NMO162" s="1"/>
      <c r="NMP162" s="1"/>
      <c r="NMQ162" s="1"/>
      <c r="NMR162" s="1"/>
      <c r="NMS162" s="1"/>
      <c r="NMT162" s="1"/>
      <c r="NMU162" s="1"/>
      <c r="NMV162" s="1"/>
      <c r="NMW162" s="1"/>
      <c r="NMX162" s="1"/>
      <c r="NMY162" s="1"/>
      <c r="NMZ162" s="1"/>
      <c r="NNA162" s="1"/>
      <c r="NNB162" s="1"/>
      <c r="NNC162" s="1"/>
      <c r="NND162" s="1"/>
      <c r="NNE162" s="1"/>
      <c r="NNF162" s="1"/>
      <c r="NNG162" s="1"/>
      <c r="NNH162" s="1"/>
      <c r="NNI162" s="1"/>
      <c r="NNJ162" s="1"/>
      <c r="NNK162" s="1"/>
      <c r="NNL162" s="1"/>
      <c r="NNM162" s="1"/>
      <c r="NNN162" s="1"/>
      <c r="NNO162" s="1"/>
      <c r="NNP162" s="1"/>
      <c r="NNQ162" s="1"/>
      <c r="NNR162" s="1"/>
      <c r="NNS162" s="1"/>
      <c r="NNT162" s="1"/>
      <c r="NNU162" s="1"/>
      <c r="NNV162" s="1"/>
      <c r="NNW162" s="1"/>
      <c r="NNX162" s="1"/>
      <c r="NNY162" s="1"/>
      <c r="NNZ162" s="1"/>
      <c r="NOA162" s="1"/>
      <c r="NOB162" s="1"/>
      <c r="NOC162" s="1"/>
      <c r="NOD162" s="1"/>
      <c r="NOE162" s="1"/>
      <c r="NOF162" s="1"/>
      <c r="NOG162" s="1"/>
      <c r="NOH162" s="1"/>
      <c r="NOI162" s="1"/>
      <c r="NOJ162" s="1"/>
      <c r="NOK162" s="1"/>
      <c r="NOL162" s="1"/>
      <c r="NOM162" s="1"/>
      <c r="NON162" s="1"/>
      <c r="NOO162" s="1"/>
      <c r="NOP162" s="1"/>
      <c r="NOQ162" s="1"/>
      <c r="NOR162" s="1"/>
      <c r="NOS162" s="1"/>
      <c r="NOT162" s="1"/>
      <c r="NOU162" s="1"/>
      <c r="NOV162" s="1"/>
      <c r="NOW162" s="1"/>
      <c r="NOX162" s="1"/>
      <c r="NOY162" s="1"/>
      <c r="NOZ162" s="1"/>
      <c r="NPA162" s="1"/>
      <c r="NPB162" s="1"/>
      <c r="NPC162" s="1"/>
      <c r="NPD162" s="1"/>
      <c r="NPE162" s="1"/>
      <c r="NPF162" s="1"/>
      <c r="NPG162" s="1"/>
      <c r="NPH162" s="1"/>
      <c r="NPI162" s="1"/>
      <c r="NPJ162" s="1"/>
      <c r="NPK162" s="1"/>
      <c r="NPL162" s="1"/>
      <c r="NPM162" s="1"/>
      <c r="NPN162" s="1"/>
      <c r="NPO162" s="1"/>
      <c r="NPP162" s="1"/>
      <c r="NPQ162" s="1"/>
      <c r="NPR162" s="1"/>
      <c r="NPS162" s="1"/>
      <c r="NPT162" s="1"/>
      <c r="NPU162" s="1"/>
      <c r="NPV162" s="1"/>
      <c r="NPW162" s="1"/>
      <c r="NPX162" s="1"/>
      <c r="NPY162" s="1"/>
      <c r="NPZ162" s="1"/>
      <c r="NQA162" s="1"/>
      <c r="NQB162" s="1"/>
      <c r="NQC162" s="1"/>
      <c r="NQD162" s="1"/>
      <c r="NQE162" s="1"/>
      <c r="NQF162" s="1"/>
      <c r="NQG162" s="1"/>
      <c r="NQH162" s="1"/>
      <c r="NQI162" s="1"/>
      <c r="NQJ162" s="1"/>
      <c r="NQK162" s="1"/>
      <c r="NQL162" s="1"/>
      <c r="NQM162" s="1"/>
      <c r="NQN162" s="1"/>
      <c r="NQO162" s="1"/>
      <c r="NQP162" s="1"/>
      <c r="NQQ162" s="1"/>
      <c r="NQR162" s="1"/>
      <c r="NQS162" s="1"/>
      <c r="NQT162" s="1"/>
      <c r="NQU162" s="1"/>
      <c r="NQV162" s="1"/>
      <c r="NQW162" s="1"/>
      <c r="NQX162" s="1"/>
      <c r="NQY162" s="1"/>
      <c r="NQZ162" s="1"/>
      <c r="NRA162" s="1"/>
      <c r="NRB162" s="1"/>
      <c r="NRC162" s="1"/>
      <c r="NRD162" s="1"/>
      <c r="NRE162" s="1"/>
      <c r="NRF162" s="1"/>
      <c r="NRG162" s="1"/>
      <c r="NRH162" s="1"/>
      <c r="NRI162" s="1"/>
      <c r="NRJ162" s="1"/>
      <c r="NRK162" s="1"/>
      <c r="NRL162" s="1"/>
      <c r="NRM162" s="1"/>
      <c r="NRN162" s="1"/>
      <c r="NRO162" s="1"/>
      <c r="NRP162" s="1"/>
      <c r="NRQ162" s="1"/>
      <c r="NRR162" s="1"/>
      <c r="NRS162" s="1"/>
      <c r="NRT162" s="1"/>
      <c r="NRU162" s="1"/>
      <c r="NRV162" s="1"/>
      <c r="NRW162" s="1"/>
      <c r="NRX162" s="1"/>
      <c r="NRY162" s="1"/>
      <c r="NRZ162" s="1"/>
      <c r="NSA162" s="1"/>
      <c r="NSB162" s="1"/>
      <c r="NSC162" s="1"/>
      <c r="NSD162" s="1"/>
      <c r="NSE162" s="1"/>
      <c r="NSF162" s="1"/>
      <c r="NSG162" s="1"/>
      <c r="NSH162" s="1"/>
      <c r="NSI162" s="1"/>
      <c r="NSJ162" s="1"/>
      <c r="NSK162" s="1"/>
      <c r="NSL162" s="1"/>
      <c r="NSM162" s="1"/>
      <c r="NSN162" s="1"/>
      <c r="NSO162" s="1"/>
      <c r="NSP162" s="1"/>
      <c r="NSQ162" s="1"/>
      <c r="NSR162" s="1"/>
      <c r="NSS162" s="1"/>
      <c r="NST162" s="1"/>
      <c r="NSU162" s="1"/>
      <c r="NSV162" s="1"/>
      <c r="NSW162" s="1"/>
      <c r="NSX162" s="1"/>
      <c r="NSY162" s="1"/>
      <c r="NSZ162" s="1"/>
      <c r="NTA162" s="1"/>
      <c r="NTB162" s="1"/>
      <c r="NTC162" s="1"/>
      <c r="NTD162" s="1"/>
      <c r="NTE162" s="1"/>
      <c r="NTF162" s="1"/>
      <c r="NTG162" s="1"/>
      <c r="NTH162" s="1"/>
      <c r="NTI162" s="1"/>
      <c r="NTJ162" s="1"/>
      <c r="NTK162" s="1"/>
      <c r="NTL162" s="1"/>
      <c r="NTM162" s="1"/>
      <c r="NTN162" s="1"/>
      <c r="NTO162" s="1"/>
      <c r="NTP162" s="1"/>
      <c r="NTQ162" s="1"/>
      <c r="NTR162" s="1"/>
      <c r="NTS162" s="1"/>
      <c r="NTT162" s="1"/>
      <c r="NTU162" s="1"/>
      <c r="NTV162" s="1"/>
      <c r="NTW162" s="1"/>
      <c r="NTX162" s="1"/>
      <c r="NTY162" s="1"/>
      <c r="NTZ162" s="1"/>
      <c r="NUA162" s="1"/>
      <c r="NUB162" s="1"/>
      <c r="NUC162" s="1"/>
      <c r="NUD162" s="1"/>
      <c r="NUE162" s="1"/>
      <c r="NUF162" s="1"/>
      <c r="NUG162" s="1"/>
      <c r="NUH162" s="1"/>
      <c r="NUI162" s="1"/>
      <c r="NUJ162" s="1"/>
      <c r="NUK162" s="1"/>
      <c r="NUL162" s="1"/>
      <c r="NUM162" s="1"/>
      <c r="NUN162" s="1"/>
      <c r="NUO162" s="1"/>
      <c r="NUP162" s="1"/>
      <c r="NUQ162" s="1"/>
      <c r="NUR162" s="1"/>
      <c r="NUS162" s="1"/>
      <c r="NUT162" s="1"/>
      <c r="NUU162" s="1"/>
      <c r="NUV162" s="1"/>
      <c r="NUW162" s="1"/>
      <c r="NUX162" s="1"/>
      <c r="NUY162" s="1"/>
      <c r="NUZ162" s="1"/>
      <c r="NVA162" s="1"/>
      <c r="NVB162" s="1"/>
      <c r="NVC162" s="1"/>
      <c r="NVD162" s="1"/>
      <c r="NVE162" s="1"/>
      <c r="NVF162" s="1"/>
      <c r="NVG162" s="1"/>
      <c r="NVH162" s="1"/>
      <c r="NVI162" s="1"/>
      <c r="NVJ162" s="1"/>
      <c r="NVK162" s="1"/>
      <c r="NVL162" s="1"/>
      <c r="NVM162" s="1"/>
      <c r="NVN162" s="1"/>
      <c r="NVO162" s="1"/>
      <c r="NVP162" s="1"/>
      <c r="NVQ162" s="1"/>
      <c r="NVR162" s="1"/>
      <c r="NVS162" s="1"/>
      <c r="NVT162" s="1"/>
      <c r="NVU162" s="1"/>
      <c r="NVV162" s="1"/>
      <c r="NVW162" s="1"/>
      <c r="NVX162" s="1"/>
      <c r="NVY162" s="1"/>
      <c r="NVZ162" s="1"/>
      <c r="NWA162" s="1"/>
      <c r="NWB162" s="1"/>
      <c r="NWC162" s="1"/>
      <c r="NWD162" s="1"/>
      <c r="NWE162" s="1"/>
      <c r="NWF162" s="1"/>
      <c r="NWG162" s="1"/>
      <c r="NWH162" s="1"/>
      <c r="NWI162" s="1"/>
      <c r="NWJ162" s="1"/>
      <c r="NWK162" s="1"/>
      <c r="NWL162" s="1"/>
      <c r="NWM162" s="1"/>
      <c r="NWN162" s="1"/>
      <c r="NWO162" s="1"/>
      <c r="NWP162" s="1"/>
      <c r="NWQ162" s="1"/>
      <c r="NWR162" s="1"/>
      <c r="NWS162" s="1"/>
      <c r="NWT162" s="1"/>
      <c r="NWU162" s="1"/>
      <c r="NWV162" s="1"/>
      <c r="NWW162" s="1"/>
      <c r="NWX162" s="1"/>
      <c r="NWY162" s="1"/>
      <c r="NWZ162" s="1"/>
      <c r="NXA162" s="1"/>
      <c r="NXB162" s="1"/>
      <c r="NXC162" s="1"/>
      <c r="NXD162" s="1"/>
      <c r="NXE162" s="1"/>
      <c r="NXF162" s="1"/>
      <c r="NXG162" s="1"/>
      <c r="NXH162" s="1"/>
      <c r="NXI162" s="1"/>
      <c r="NXJ162" s="1"/>
      <c r="NXK162" s="1"/>
      <c r="NXL162" s="1"/>
      <c r="NXM162" s="1"/>
      <c r="NXN162" s="1"/>
      <c r="NXO162" s="1"/>
      <c r="NXP162" s="1"/>
      <c r="NXQ162" s="1"/>
      <c r="NXR162" s="1"/>
      <c r="NXS162" s="1"/>
      <c r="NXT162" s="1"/>
      <c r="NXU162" s="1"/>
      <c r="NXV162" s="1"/>
      <c r="NXW162" s="1"/>
      <c r="NXX162" s="1"/>
      <c r="NXY162" s="1"/>
      <c r="NXZ162" s="1"/>
      <c r="NYA162" s="1"/>
      <c r="NYB162" s="1"/>
      <c r="NYC162" s="1"/>
      <c r="NYD162" s="1"/>
      <c r="NYE162" s="1"/>
      <c r="NYF162" s="1"/>
      <c r="NYG162" s="1"/>
      <c r="NYH162" s="1"/>
      <c r="NYI162" s="1"/>
      <c r="NYJ162" s="1"/>
      <c r="NYK162" s="1"/>
      <c r="NYL162" s="1"/>
      <c r="NYM162" s="1"/>
      <c r="NYN162" s="1"/>
      <c r="NYO162" s="1"/>
      <c r="NYP162" s="1"/>
      <c r="NYQ162" s="1"/>
      <c r="NYR162" s="1"/>
      <c r="NYS162" s="1"/>
      <c r="NYT162" s="1"/>
      <c r="NYU162" s="1"/>
      <c r="NYV162" s="1"/>
      <c r="NYW162" s="1"/>
      <c r="NYX162" s="1"/>
      <c r="NYY162" s="1"/>
      <c r="NYZ162" s="1"/>
      <c r="NZA162" s="1"/>
      <c r="NZB162" s="1"/>
      <c r="NZC162" s="1"/>
      <c r="NZD162" s="1"/>
      <c r="NZE162" s="1"/>
      <c r="NZF162" s="1"/>
      <c r="NZG162" s="1"/>
      <c r="NZH162" s="1"/>
      <c r="NZI162" s="1"/>
      <c r="NZJ162" s="1"/>
      <c r="NZK162" s="1"/>
      <c r="NZL162" s="1"/>
      <c r="NZM162" s="1"/>
      <c r="NZN162" s="1"/>
      <c r="NZO162" s="1"/>
      <c r="NZP162" s="1"/>
      <c r="NZQ162" s="1"/>
      <c r="NZR162" s="1"/>
      <c r="NZS162" s="1"/>
      <c r="NZT162" s="1"/>
      <c r="NZU162" s="1"/>
      <c r="NZV162" s="1"/>
      <c r="NZW162" s="1"/>
      <c r="NZX162" s="1"/>
      <c r="NZY162" s="1"/>
      <c r="NZZ162" s="1"/>
      <c r="OAA162" s="1"/>
      <c r="OAB162" s="1"/>
      <c r="OAC162" s="1"/>
      <c r="OAD162" s="1"/>
      <c r="OAE162" s="1"/>
      <c r="OAF162" s="1"/>
      <c r="OAG162" s="1"/>
      <c r="OAH162" s="1"/>
      <c r="OAI162" s="1"/>
      <c r="OAJ162" s="1"/>
      <c r="OAK162" s="1"/>
      <c r="OAL162" s="1"/>
      <c r="OAM162" s="1"/>
      <c r="OAN162" s="1"/>
      <c r="OAO162" s="1"/>
      <c r="OAP162" s="1"/>
      <c r="OAQ162" s="1"/>
      <c r="OAR162" s="1"/>
      <c r="OAS162" s="1"/>
      <c r="OAT162" s="1"/>
      <c r="OAU162" s="1"/>
      <c r="OAV162" s="1"/>
      <c r="OAW162" s="1"/>
      <c r="OAX162" s="1"/>
      <c r="OAY162" s="1"/>
      <c r="OAZ162" s="1"/>
      <c r="OBA162" s="1"/>
      <c r="OBB162" s="1"/>
      <c r="OBC162" s="1"/>
      <c r="OBD162" s="1"/>
      <c r="OBE162" s="1"/>
      <c r="OBF162" s="1"/>
      <c r="OBG162" s="1"/>
      <c r="OBH162" s="1"/>
      <c r="OBI162" s="1"/>
      <c r="OBJ162" s="1"/>
      <c r="OBK162" s="1"/>
      <c r="OBL162" s="1"/>
      <c r="OBM162" s="1"/>
      <c r="OBN162" s="1"/>
      <c r="OBO162" s="1"/>
      <c r="OBP162" s="1"/>
      <c r="OBQ162" s="1"/>
      <c r="OBR162" s="1"/>
      <c r="OBS162" s="1"/>
      <c r="OBT162" s="1"/>
      <c r="OBU162" s="1"/>
      <c r="OBV162" s="1"/>
      <c r="OBW162" s="1"/>
      <c r="OBX162" s="1"/>
      <c r="OBY162" s="1"/>
      <c r="OBZ162" s="1"/>
      <c r="OCA162" s="1"/>
      <c r="OCB162" s="1"/>
      <c r="OCC162" s="1"/>
      <c r="OCD162" s="1"/>
      <c r="OCE162" s="1"/>
      <c r="OCF162" s="1"/>
      <c r="OCG162" s="1"/>
      <c r="OCH162" s="1"/>
      <c r="OCI162" s="1"/>
      <c r="OCJ162" s="1"/>
      <c r="OCK162" s="1"/>
      <c r="OCL162" s="1"/>
      <c r="OCM162" s="1"/>
      <c r="OCN162" s="1"/>
      <c r="OCO162" s="1"/>
      <c r="OCP162" s="1"/>
      <c r="OCQ162" s="1"/>
      <c r="OCR162" s="1"/>
      <c r="OCS162" s="1"/>
      <c r="OCT162" s="1"/>
      <c r="OCU162" s="1"/>
      <c r="OCV162" s="1"/>
      <c r="OCW162" s="1"/>
      <c r="OCX162" s="1"/>
      <c r="OCY162" s="1"/>
      <c r="OCZ162" s="1"/>
      <c r="ODA162" s="1"/>
      <c r="ODB162" s="1"/>
      <c r="ODC162" s="1"/>
      <c r="ODD162" s="1"/>
      <c r="ODE162" s="1"/>
      <c r="ODF162" s="1"/>
      <c r="ODG162" s="1"/>
      <c r="ODH162" s="1"/>
      <c r="ODI162" s="1"/>
      <c r="ODJ162" s="1"/>
      <c r="ODK162" s="1"/>
      <c r="ODL162" s="1"/>
      <c r="ODM162" s="1"/>
      <c r="ODN162" s="1"/>
      <c r="ODO162" s="1"/>
      <c r="ODP162" s="1"/>
      <c r="ODQ162" s="1"/>
      <c r="ODR162" s="1"/>
      <c r="ODS162" s="1"/>
      <c r="ODT162" s="1"/>
      <c r="ODU162" s="1"/>
      <c r="ODV162" s="1"/>
      <c r="ODW162" s="1"/>
      <c r="ODX162" s="1"/>
      <c r="ODY162" s="1"/>
      <c r="ODZ162" s="1"/>
      <c r="OEA162" s="1"/>
      <c r="OEB162" s="1"/>
      <c r="OEC162" s="1"/>
      <c r="OED162" s="1"/>
      <c r="OEE162" s="1"/>
      <c r="OEF162" s="1"/>
      <c r="OEG162" s="1"/>
      <c r="OEH162" s="1"/>
      <c r="OEI162" s="1"/>
      <c r="OEJ162" s="1"/>
      <c r="OEK162" s="1"/>
      <c r="OEL162" s="1"/>
      <c r="OEM162" s="1"/>
      <c r="OEN162" s="1"/>
      <c r="OEO162" s="1"/>
      <c r="OEP162" s="1"/>
      <c r="OEQ162" s="1"/>
      <c r="OER162" s="1"/>
      <c r="OES162" s="1"/>
      <c r="OET162" s="1"/>
      <c r="OEU162" s="1"/>
      <c r="OEV162" s="1"/>
      <c r="OEW162" s="1"/>
      <c r="OEX162" s="1"/>
      <c r="OEY162" s="1"/>
      <c r="OEZ162" s="1"/>
      <c r="OFA162" s="1"/>
      <c r="OFB162" s="1"/>
      <c r="OFC162" s="1"/>
      <c r="OFD162" s="1"/>
      <c r="OFE162" s="1"/>
      <c r="OFF162" s="1"/>
      <c r="OFG162" s="1"/>
      <c r="OFH162" s="1"/>
      <c r="OFI162" s="1"/>
      <c r="OFJ162" s="1"/>
      <c r="OFK162" s="1"/>
      <c r="OFL162" s="1"/>
      <c r="OFM162" s="1"/>
      <c r="OFN162" s="1"/>
      <c r="OFO162" s="1"/>
      <c r="OFP162" s="1"/>
      <c r="OFQ162" s="1"/>
      <c r="OFR162" s="1"/>
      <c r="OFS162" s="1"/>
      <c r="OFT162" s="1"/>
      <c r="OFU162" s="1"/>
      <c r="OFV162" s="1"/>
      <c r="OFW162" s="1"/>
      <c r="OFX162" s="1"/>
      <c r="OFY162" s="1"/>
      <c r="OFZ162" s="1"/>
      <c r="OGA162" s="1"/>
      <c r="OGB162" s="1"/>
      <c r="OGC162" s="1"/>
      <c r="OGD162" s="1"/>
      <c r="OGE162" s="1"/>
      <c r="OGF162" s="1"/>
      <c r="OGG162" s="1"/>
      <c r="OGH162" s="1"/>
      <c r="OGI162" s="1"/>
      <c r="OGJ162" s="1"/>
      <c r="OGK162" s="1"/>
      <c r="OGL162" s="1"/>
      <c r="OGM162" s="1"/>
      <c r="OGN162" s="1"/>
      <c r="OGO162" s="1"/>
      <c r="OGP162" s="1"/>
      <c r="OGQ162" s="1"/>
      <c r="OGR162" s="1"/>
      <c r="OGS162" s="1"/>
      <c r="OGT162" s="1"/>
      <c r="OGU162" s="1"/>
      <c r="OGV162" s="1"/>
      <c r="OGW162" s="1"/>
      <c r="OGX162" s="1"/>
      <c r="OGY162" s="1"/>
      <c r="OGZ162" s="1"/>
      <c r="OHA162" s="1"/>
      <c r="OHB162" s="1"/>
      <c r="OHC162" s="1"/>
      <c r="OHD162" s="1"/>
      <c r="OHE162" s="1"/>
      <c r="OHF162" s="1"/>
      <c r="OHG162" s="1"/>
      <c r="OHH162" s="1"/>
      <c r="OHI162" s="1"/>
      <c r="OHJ162" s="1"/>
      <c r="OHK162" s="1"/>
      <c r="OHL162" s="1"/>
      <c r="OHM162" s="1"/>
      <c r="OHN162" s="1"/>
      <c r="OHO162" s="1"/>
      <c r="OHP162" s="1"/>
      <c r="OHQ162" s="1"/>
      <c r="OHR162" s="1"/>
      <c r="OHS162" s="1"/>
      <c r="OHT162" s="1"/>
      <c r="OHU162" s="1"/>
      <c r="OHV162" s="1"/>
      <c r="OHW162" s="1"/>
      <c r="OHX162" s="1"/>
      <c r="OHY162" s="1"/>
      <c r="OHZ162" s="1"/>
      <c r="OIA162" s="1"/>
      <c r="OIB162" s="1"/>
      <c r="OIC162" s="1"/>
      <c r="OID162" s="1"/>
      <c r="OIE162" s="1"/>
      <c r="OIF162" s="1"/>
      <c r="OIG162" s="1"/>
      <c r="OIH162" s="1"/>
      <c r="OII162" s="1"/>
      <c r="OIJ162" s="1"/>
      <c r="OIK162" s="1"/>
      <c r="OIL162" s="1"/>
      <c r="OIM162" s="1"/>
      <c r="OIN162" s="1"/>
      <c r="OIO162" s="1"/>
      <c r="OIP162" s="1"/>
      <c r="OIQ162" s="1"/>
      <c r="OIR162" s="1"/>
      <c r="OIS162" s="1"/>
      <c r="OIT162" s="1"/>
      <c r="OIU162" s="1"/>
      <c r="OIV162" s="1"/>
      <c r="OIW162" s="1"/>
      <c r="OIX162" s="1"/>
      <c r="OIY162" s="1"/>
      <c r="OIZ162" s="1"/>
      <c r="OJA162" s="1"/>
      <c r="OJB162" s="1"/>
      <c r="OJC162" s="1"/>
      <c r="OJD162" s="1"/>
      <c r="OJE162" s="1"/>
      <c r="OJF162" s="1"/>
      <c r="OJG162" s="1"/>
      <c r="OJH162" s="1"/>
      <c r="OJI162" s="1"/>
      <c r="OJJ162" s="1"/>
      <c r="OJK162" s="1"/>
      <c r="OJL162" s="1"/>
      <c r="OJM162" s="1"/>
      <c r="OJN162" s="1"/>
      <c r="OJO162" s="1"/>
      <c r="OJP162" s="1"/>
      <c r="OJQ162" s="1"/>
      <c r="OJR162" s="1"/>
      <c r="OJS162" s="1"/>
      <c r="OJT162" s="1"/>
      <c r="OJU162" s="1"/>
      <c r="OJV162" s="1"/>
      <c r="OJW162" s="1"/>
      <c r="OJX162" s="1"/>
      <c r="OJY162" s="1"/>
      <c r="OJZ162" s="1"/>
      <c r="OKA162" s="1"/>
      <c r="OKB162" s="1"/>
      <c r="OKC162" s="1"/>
      <c r="OKD162" s="1"/>
      <c r="OKE162" s="1"/>
      <c r="OKF162" s="1"/>
      <c r="OKG162" s="1"/>
      <c r="OKH162" s="1"/>
      <c r="OKI162" s="1"/>
      <c r="OKJ162" s="1"/>
      <c r="OKK162" s="1"/>
      <c r="OKL162" s="1"/>
      <c r="OKM162" s="1"/>
      <c r="OKN162" s="1"/>
      <c r="OKO162" s="1"/>
      <c r="OKP162" s="1"/>
      <c r="OKQ162" s="1"/>
      <c r="OKR162" s="1"/>
      <c r="OKS162" s="1"/>
      <c r="OKT162" s="1"/>
      <c r="OKU162" s="1"/>
      <c r="OKV162" s="1"/>
      <c r="OKW162" s="1"/>
      <c r="OKX162" s="1"/>
      <c r="OKY162" s="1"/>
      <c r="OKZ162" s="1"/>
      <c r="OLA162" s="1"/>
      <c r="OLB162" s="1"/>
      <c r="OLC162" s="1"/>
      <c r="OLD162" s="1"/>
      <c r="OLE162" s="1"/>
      <c r="OLF162" s="1"/>
      <c r="OLG162" s="1"/>
      <c r="OLH162" s="1"/>
      <c r="OLI162" s="1"/>
      <c r="OLJ162" s="1"/>
      <c r="OLK162" s="1"/>
      <c r="OLL162" s="1"/>
      <c r="OLM162" s="1"/>
      <c r="OLN162" s="1"/>
      <c r="OLO162" s="1"/>
      <c r="OLP162" s="1"/>
      <c r="OLQ162" s="1"/>
      <c r="OLR162" s="1"/>
      <c r="OLS162" s="1"/>
      <c r="OLT162" s="1"/>
      <c r="OLU162" s="1"/>
      <c r="OLV162" s="1"/>
      <c r="OLW162" s="1"/>
      <c r="OLX162" s="1"/>
      <c r="OLY162" s="1"/>
      <c r="OLZ162" s="1"/>
      <c r="OMA162" s="1"/>
      <c r="OMB162" s="1"/>
      <c r="OMC162" s="1"/>
      <c r="OMD162" s="1"/>
      <c r="OME162" s="1"/>
      <c r="OMF162" s="1"/>
      <c r="OMG162" s="1"/>
      <c r="OMH162" s="1"/>
      <c r="OMI162" s="1"/>
      <c r="OMJ162" s="1"/>
      <c r="OMK162" s="1"/>
      <c r="OML162" s="1"/>
      <c r="OMM162" s="1"/>
      <c r="OMN162" s="1"/>
      <c r="OMO162" s="1"/>
      <c r="OMP162" s="1"/>
      <c r="OMQ162" s="1"/>
      <c r="OMR162" s="1"/>
      <c r="OMS162" s="1"/>
      <c r="OMT162" s="1"/>
      <c r="OMU162" s="1"/>
      <c r="OMV162" s="1"/>
      <c r="OMW162" s="1"/>
      <c r="OMX162" s="1"/>
      <c r="OMY162" s="1"/>
      <c r="OMZ162" s="1"/>
      <c r="ONA162" s="1"/>
      <c r="ONB162" s="1"/>
      <c r="ONC162" s="1"/>
      <c r="OND162" s="1"/>
      <c r="ONE162" s="1"/>
      <c r="ONF162" s="1"/>
      <c r="ONG162" s="1"/>
      <c r="ONH162" s="1"/>
      <c r="ONI162" s="1"/>
      <c r="ONJ162" s="1"/>
      <c r="ONK162" s="1"/>
      <c r="ONL162" s="1"/>
      <c r="ONM162" s="1"/>
      <c r="ONN162" s="1"/>
      <c r="ONO162" s="1"/>
      <c r="ONP162" s="1"/>
      <c r="ONQ162" s="1"/>
      <c r="ONR162" s="1"/>
      <c r="ONS162" s="1"/>
      <c r="ONT162" s="1"/>
      <c r="ONU162" s="1"/>
      <c r="ONV162" s="1"/>
      <c r="ONW162" s="1"/>
      <c r="ONX162" s="1"/>
      <c r="ONY162" s="1"/>
      <c r="ONZ162" s="1"/>
      <c r="OOA162" s="1"/>
      <c r="OOB162" s="1"/>
      <c r="OOC162" s="1"/>
      <c r="OOD162" s="1"/>
      <c r="OOE162" s="1"/>
      <c r="OOF162" s="1"/>
      <c r="OOG162" s="1"/>
      <c r="OOH162" s="1"/>
      <c r="OOI162" s="1"/>
      <c r="OOJ162" s="1"/>
      <c r="OOK162" s="1"/>
      <c r="OOL162" s="1"/>
      <c r="OOM162" s="1"/>
      <c r="OON162" s="1"/>
      <c r="OOO162" s="1"/>
      <c r="OOP162" s="1"/>
      <c r="OOQ162" s="1"/>
      <c r="OOR162" s="1"/>
      <c r="OOS162" s="1"/>
      <c r="OOT162" s="1"/>
      <c r="OOU162" s="1"/>
      <c r="OOV162" s="1"/>
      <c r="OOW162" s="1"/>
      <c r="OOX162" s="1"/>
      <c r="OOY162" s="1"/>
      <c r="OOZ162" s="1"/>
      <c r="OPA162" s="1"/>
      <c r="OPB162" s="1"/>
      <c r="OPC162" s="1"/>
      <c r="OPD162" s="1"/>
      <c r="OPE162" s="1"/>
      <c r="OPF162" s="1"/>
      <c r="OPG162" s="1"/>
      <c r="OPH162" s="1"/>
      <c r="OPI162" s="1"/>
      <c r="OPJ162" s="1"/>
      <c r="OPK162" s="1"/>
      <c r="OPL162" s="1"/>
      <c r="OPM162" s="1"/>
      <c r="OPN162" s="1"/>
      <c r="OPO162" s="1"/>
      <c r="OPP162" s="1"/>
      <c r="OPQ162" s="1"/>
      <c r="OPR162" s="1"/>
      <c r="OPS162" s="1"/>
      <c r="OPT162" s="1"/>
      <c r="OPU162" s="1"/>
      <c r="OPV162" s="1"/>
      <c r="OPW162" s="1"/>
      <c r="OPX162" s="1"/>
      <c r="OPY162" s="1"/>
      <c r="OPZ162" s="1"/>
      <c r="OQA162" s="1"/>
      <c r="OQB162" s="1"/>
      <c r="OQC162" s="1"/>
      <c r="OQD162" s="1"/>
      <c r="OQE162" s="1"/>
      <c r="OQF162" s="1"/>
      <c r="OQG162" s="1"/>
      <c r="OQH162" s="1"/>
      <c r="OQI162" s="1"/>
      <c r="OQJ162" s="1"/>
      <c r="OQK162" s="1"/>
      <c r="OQL162" s="1"/>
      <c r="OQM162" s="1"/>
      <c r="OQN162" s="1"/>
      <c r="OQO162" s="1"/>
      <c r="OQP162" s="1"/>
      <c r="OQQ162" s="1"/>
      <c r="OQR162" s="1"/>
      <c r="OQS162" s="1"/>
      <c r="OQT162" s="1"/>
      <c r="OQU162" s="1"/>
      <c r="OQV162" s="1"/>
      <c r="OQW162" s="1"/>
      <c r="OQX162" s="1"/>
      <c r="OQY162" s="1"/>
      <c r="OQZ162" s="1"/>
      <c r="ORA162" s="1"/>
      <c r="ORB162" s="1"/>
      <c r="ORC162" s="1"/>
      <c r="ORD162" s="1"/>
      <c r="ORE162" s="1"/>
      <c r="ORF162" s="1"/>
      <c r="ORG162" s="1"/>
      <c r="ORH162" s="1"/>
      <c r="ORI162" s="1"/>
      <c r="ORJ162" s="1"/>
      <c r="ORK162" s="1"/>
      <c r="ORL162" s="1"/>
      <c r="ORM162" s="1"/>
      <c r="ORN162" s="1"/>
      <c r="ORO162" s="1"/>
      <c r="ORP162" s="1"/>
      <c r="ORQ162" s="1"/>
      <c r="ORR162" s="1"/>
      <c r="ORS162" s="1"/>
      <c r="ORT162" s="1"/>
      <c r="ORU162" s="1"/>
      <c r="ORV162" s="1"/>
      <c r="ORW162" s="1"/>
      <c r="ORX162" s="1"/>
      <c r="ORY162" s="1"/>
      <c r="ORZ162" s="1"/>
      <c r="OSA162" s="1"/>
      <c r="OSB162" s="1"/>
      <c r="OSC162" s="1"/>
      <c r="OSD162" s="1"/>
      <c r="OSE162" s="1"/>
      <c r="OSF162" s="1"/>
      <c r="OSG162" s="1"/>
      <c r="OSH162" s="1"/>
      <c r="OSI162" s="1"/>
      <c r="OSJ162" s="1"/>
      <c r="OSK162" s="1"/>
      <c r="OSL162" s="1"/>
      <c r="OSM162" s="1"/>
      <c r="OSN162" s="1"/>
      <c r="OSO162" s="1"/>
      <c r="OSP162" s="1"/>
      <c r="OSQ162" s="1"/>
      <c r="OSR162" s="1"/>
      <c r="OSS162" s="1"/>
      <c r="OST162" s="1"/>
      <c r="OSU162" s="1"/>
      <c r="OSV162" s="1"/>
      <c r="OSW162" s="1"/>
      <c r="OSX162" s="1"/>
      <c r="OSY162" s="1"/>
      <c r="OSZ162" s="1"/>
      <c r="OTA162" s="1"/>
      <c r="OTB162" s="1"/>
      <c r="OTC162" s="1"/>
      <c r="OTD162" s="1"/>
      <c r="OTE162" s="1"/>
      <c r="OTF162" s="1"/>
      <c r="OTG162" s="1"/>
      <c r="OTH162" s="1"/>
      <c r="OTI162" s="1"/>
      <c r="OTJ162" s="1"/>
      <c r="OTK162" s="1"/>
      <c r="OTL162" s="1"/>
      <c r="OTM162" s="1"/>
      <c r="OTN162" s="1"/>
      <c r="OTO162" s="1"/>
      <c r="OTP162" s="1"/>
      <c r="OTQ162" s="1"/>
      <c r="OTR162" s="1"/>
      <c r="OTS162" s="1"/>
      <c r="OTT162" s="1"/>
      <c r="OTU162" s="1"/>
      <c r="OTV162" s="1"/>
      <c r="OTW162" s="1"/>
      <c r="OTX162" s="1"/>
      <c r="OTY162" s="1"/>
      <c r="OTZ162" s="1"/>
      <c r="OUA162" s="1"/>
      <c r="OUB162" s="1"/>
      <c r="OUC162" s="1"/>
      <c r="OUD162" s="1"/>
      <c r="OUE162" s="1"/>
      <c r="OUF162" s="1"/>
      <c r="OUG162" s="1"/>
      <c r="OUH162" s="1"/>
      <c r="OUI162" s="1"/>
      <c r="OUJ162" s="1"/>
      <c r="OUK162" s="1"/>
      <c r="OUL162" s="1"/>
      <c r="OUM162" s="1"/>
      <c r="OUN162" s="1"/>
      <c r="OUO162" s="1"/>
      <c r="OUP162" s="1"/>
      <c r="OUQ162" s="1"/>
      <c r="OUR162" s="1"/>
      <c r="OUS162" s="1"/>
      <c r="OUT162" s="1"/>
      <c r="OUU162" s="1"/>
      <c r="OUV162" s="1"/>
      <c r="OUW162" s="1"/>
      <c r="OUX162" s="1"/>
      <c r="OUY162" s="1"/>
      <c r="OUZ162" s="1"/>
      <c r="OVA162" s="1"/>
      <c r="OVB162" s="1"/>
      <c r="OVC162" s="1"/>
      <c r="OVD162" s="1"/>
      <c r="OVE162" s="1"/>
      <c r="OVF162" s="1"/>
      <c r="OVG162" s="1"/>
      <c r="OVH162" s="1"/>
      <c r="OVI162" s="1"/>
      <c r="OVJ162" s="1"/>
      <c r="OVK162" s="1"/>
      <c r="OVL162" s="1"/>
      <c r="OVM162" s="1"/>
      <c r="OVN162" s="1"/>
      <c r="OVO162" s="1"/>
      <c r="OVP162" s="1"/>
      <c r="OVQ162" s="1"/>
      <c r="OVR162" s="1"/>
      <c r="OVS162" s="1"/>
      <c r="OVT162" s="1"/>
      <c r="OVU162" s="1"/>
      <c r="OVV162" s="1"/>
      <c r="OVW162" s="1"/>
      <c r="OVX162" s="1"/>
      <c r="OVY162" s="1"/>
      <c r="OVZ162" s="1"/>
      <c r="OWA162" s="1"/>
      <c r="OWB162" s="1"/>
      <c r="OWC162" s="1"/>
      <c r="OWD162" s="1"/>
      <c r="OWE162" s="1"/>
      <c r="OWF162" s="1"/>
      <c r="OWG162" s="1"/>
      <c r="OWH162" s="1"/>
      <c r="OWI162" s="1"/>
      <c r="OWJ162" s="1"/>
      <c r="OWK162" s="1"/>
      <c r="OWL162" s="1"/>
      <c r="OWM162" s="1"/>
      <c r="OWN162" s="1"/>
      <c r="OWO162" s="1"/>
      <c r="OWP162" s="1"/>
      <c r="OWQ162" s="1"/>
      <c r="OWR162" s="1"/>
      <c r="OWS162" s="1"/>
      <c r="OWT162" s="1"/>
      <c r="OWU162" s="1"/>
      <c r="OWV162" s="1"/>
      <c r="OWW162" s="1"/>
      <c r="OWX162" s="1"/>
      <c r="OWY162" s="1"/>
      <c r="OWZ162" s="1"/>
      <c r="OXA162" s="1"/>
      <c r="OXB162" s="1"/>
      <c r="OXC162" s="1"/>
      <c r="OXD162" s="1"/>
      <c r="OXE162" s="1"/>
      <c r="OXF162" s="1"/>
      <c r="OXG162" s="1"/>
      <c r="OXH162" s="1"/>
      <c r="OXI162" s="1"/>
      <c r="OXJ162" s="1"/>
      <c r="OXK162" s="1"/>
      <c r="OXL162" s="1"/>
      <c r="OXM162" s="1"/>
      <c r="OXN162" s="1"/>
      <c r="OXO162" s="1"/>
      <c r="OXP162" s="1"/>
      <c r="OXQ162" s="1"/>
      <c r="OXR162" s="1"/>
      <c r="OXS162" s="1"/>
      <c r="OXT162" s="1"/>
      <c r="OXU162" s="1"/>
      <c r="OXV162" s="1"/>
      <c r="OXW162" s="1"/>
      <c r="OXX162" s="1"/>
      <c r="OXY162" s="1"/>
      <c r="OXZ162" s="1"/>
      <c r="OYA162" s="1"/>
      <c r="OYB162" s="1"/>
      <c r="OYC162" s="1"/>
      <c r="OYD162" s="1"/>
      <c r="OYE162" s="1"/>
      <c r="OYF162" s="1"/>
      <c r="OYG162" s="1"/>
      <c r="OYH162" s="1"/>
      <c r="OYI162" s="1"/>
      <c r="OYJ162" s="1"/>
      <c r="OYK162" s="1"/>
      <c r="OYL162" s="1"/>
      <c r="OYM162" s="1"/>
      <c r="OYN162" s="1"/>
      <c r="OYO162" s="1"/>
      <c r="OYP162" s="1"/>
      <c r="OYQ162" s="1"/>
      <c r="OYR162" s="1"/>
      <c r="OYS162" s="1"/>
      <c r="OYT162" s="1"/>
      <c r="OYU162" s="1"/>
      <c r="OYV162" s="1"/>
      <c r="OYW162" s="1"/>
      <c r="OYX162" s="1"/>
      <c r="OYY162" s="1"/>
      <c r="OYZ162" s="1"/>
      <c r="OZA162" s="1"/>
      <c r="OZB162" s="1"/>
      <c r="OZC162" s="1"/>
      <c r="OZD162" s="1"/>
      <c r="OZE162" s="1"/>
      <c r="OZF162" s="1"/>
      <c r="OZG162" s="1"/>
      <c r="OZH162" s="1"/>
      <c r="OZI162" s="1"/>
      <c r="OZJ162" s="1"/>
      <c r="OZK162" s="1"/>
      <c r="OZL162" s="1"/>
      <c r="OZM162" s="1"/>
      <c r="OZN162" s="1"/>
      <c r="OZO162" s="1"/>
      <c r="OZP162" s="1"/>
      <c r="OZQ162" s="1"/>
      <c r="OZR162" s="1"/>
      <c r="OZS162" s="1"/>
      <c r="OZT162" s="1"/>
      <c r="OZU162" s="1"/>
      <c r="OZV162" s="1"/>
      <c r="OZW162" s="1"/>
      <c r="OZX162" s="1"/>
      <c r="OZY162" s="1"/>
      <c r="OZZ162" s="1"/>
      <c r="PAA162" s="1"/>
      <c r="PAB162" s="1"/>
      <c r="PAC162" s="1"/>
      <c r="PAD162" s="1"/>
      <c r="PAE162" s="1"/>
      <c r="PAF162" s="1"/>
      <c r="PAG162" s="1"/>
      <c r="PAH162" s="1"/>
      <c r="PAI162" s="1"/>
      <c r="PAJ162" s="1"/>
      <c r="PAK162" s="1"/>
      <c r="PAL162" s="1"/>
      <c r="PAM162" s="1"/>
      <c r="PAN162" s="1"/>
      <c r="PAO162" s="1"/>
      <c r="PAP162" s="1"/>
      <c r="PAQ162" s="1"/>
      <c r="PAR162" s="1"/>
      <c r="PAS162" s="1"/>
      <c r="PAT162" s="1"/>
      <c r="PAU162" s="1"/>
      <c r="PAV162" s="1"/>
      <c r="PAW162" s="1"/>
      <c r="PAX162" s="1"/>
      <c r="PAY162" s="1"/>
      <c r="PAZ162" s="1"/>
      <c r="PBA162" s="1"/>
      <c r="PBB162" s="1"/>
      <c r="PBC162" s="1"/>
      <c r="PBD162" s="1"/>
      <c r="PBE162" s="1"/>
      <c r="PBF162" s="1"/>
      <c r="PBG162" s="1"/>
      <c r="PBH162" s="1"/>
      <c r="PBI162" s="1"/>
      <c r="PBJ162" s="1"/>
      <c r="PBK162" s="1"/>
      <c r="PBL162" s="1"/>
      <c r="PBM162" s="1"/>
      <c r="PBN162" s="1"/>
      <c r="PBO162" s="1"/>
      <c r="PBP162" s="1"/>
      <c r="PBQ162" s="1"/>
      <c r="PBR162" s="1"/>
      <c r="PBS162" s="1"/>
      <c r="PBT162" s="1"/>
      <c r="PBU162" s="1"/>
      <c r="PBV162" s="1"/>
      <c r="PBW162" s="1"/>
      <c r="PBX162" s="1"/>
      <c r="PBY162" s="1"/>
      <c r="PBZ162" s="1"/>
      <c r="PCA162" s="1"/>
      <c r="PCB162" s="1"/>
      <c r="PCC162" s="1"/>
      <c r="PCD162" s="1"/>
      <c r="PCE162" s="1"/>
      <c r="PCF162" s="1"/>
      <c r="PCG162" s="1"/>
      <c r="PCH162" s="1"/>
      <c r="PCI162" s="1"/>
      <c r="PCJ162" s="1"/>
      <c r="PCK162" s="1"/>
      <c r="PCL162" s="1"/>
      <c r="PCM162" s="1"/>
      <c r="PCN162" s="1"/>
      <c r="PCO162" s="1"/>
      <c r="PCP162" s="1"/>
      <c r="PCQ162" s="1"/>
      <c r="PCR162" s="1"/>
      <c r="PCS162" s="1"/>
      <c r="PCT162" s="1"/>
      <c r="PCU162" s="1"/>
      <c r="PCV162" s="1"/>
      <c r="PCW162" s="1"/>
      <c r="PCX162" s="1"/>
      <c r="PCY162" s="1"/>
      <c r="PCZ162" s="1"/>
      <c r="PDA162" s="1"/>
      <c r="PDB162" s="1"/>
      <c r="PDC162" s="1"/>
      <c r="PDD162" s="1"/>
      <c r="PDE162" s="1"/>
      <c r="PDF162" s="1"/>
      <c r="PDG162" s="1"/>
      <c r="PDH162" s="1"/>
      <c r="PDI162" s="1"/>
      <c r="PDJ162" s="1"/>
      <c r="PDK162" s="1"/>
      <c r="PDL162" s="1"/>
      <c r="PDM162" s="1"/>
      <c r="PDN162" s="1"/>
      <c r="PDO162" s="1"/>
      <c r="PDP162" s="1"/>
      <c r="PDQ162" s="1"/>
      <c r="PDR162" s="1"/>
      <c r="PDS162" s="1"/>
      <c r="PDT162" s="1"/>
      <c r="PDU162" s="1"/>
      <c r="PDV162" s="1"/>
      <c r="PDW162" s="1"/>
      <c r="PDX162" s="1"/>
      <c r="PDY162" s="1"/>
      <c r="PDZ162" s="1"/>
      <c r="PEA162" s="1"/>
      <c r="PEB162" s="1"/>
      <c r="PEC162" s="1"/>
      <c r="PED162" s="1"/>
      <c r="PEE162" s="1"/>
      <c r="PEF162" s="1"/>
      <c r="PEG162" s="1"/>
      <c r="PEH162" s="1"/>
      <c r="PEI162" s="1"/>
      <c r="PEJ162" s="1"/>
      <c r="PEK162" s="1"/>
      <c r="PEL162" s="1"/>
      <c r="PEM162" s="1"/>
      <c r="PEN162" s="1"/>
      <c r="PEO162" s="1"/>
      <c r="PEP162" s="1"/>
      <c r="PEQ162" s="1"/>
      <c r="PER162" s="1"/>
      <c r="PES162" s="1"/>
      <c r="PET162" s="1"/>
      <c r="PEU162" s="1"/>
      <c r="PEV162" s="1"/>
      <c r="PEW162" s="1"/>
      <c r="PEX162" s="1"/>
      <c r="PEY162" s="1"/>
      <c r="PEZ162" s="1"/>
      <c r="PFA162" s="1"/>
      <c r="PFB162" s="1"/>
      <c r="PFC162" s="1"/>
      <c r="PFD162" s="1"/>
      <c r="PFE162" s="1"/>
      <c r="PFF162" s="1"/>
      <c r="PFG162" s="1"/>
      <c r="PFH162" s="1"/>
      <c r="PFI162" s="1"/>
      <c r="PFJ162" s="1"/>
      <c r="PFK162" s="1"/>
      <c r="PFL162" s="1"/>
      <c r="PFM162" s="1"/>
      <c r="PFN162" s="1"/>
      <c r="PFO162" s="1"/>
      <c r="PFP162" s="1"/>
      <c r="PFQ162" s="1"/>
      <c r="PFR162" s="1"/>
      <c r="PFS162" s="1"/>
      <c r="PFT162" s="1"/>
      <c r="PFU162" s="1"/>
      <c r="PFV162" s="1"/>
      <c r="PFW162" s="1"/>
      <c r="PFX162" s="1"/>
      <c r="PFY162" s="1"/>
      <c r="PFZ162" s="1"/>
      <c r="PGA162" s="1"/>
      <c r="PGB162" s="1"/>
      <c r="PGC162" s="1"/>
      <c r="PGD162" s="1"/>
      <c r="PGE162" s="1"/>
      <c r="PGF162" s="1"/>
      <c r="PGG162" s="1"/>
      <c r="PGH162" s="1"/>
      <c r="PGI162" s="1"/>
      <c r="PGJ162" s="1"/>
      <c r="PGK162" s="1"/>
      <c r="PGL162" s="1"/>
      <c r="PGM162" s="1"/>
      <c r="PGN162" s="1"/>
      <c r="PGO162" s="1"/>
      <c r="PGP162" s="1"/>
      <c r="PGQ162" s="1"/>
      <c r="PGR162" s="1"/>
      <c r="PGS162" s="1"/>
      <c r="PGT162" s="1"/>
      <c r="PGU162" s="1"/>
      <c r="PGV162" s="1"/>
      <c r="PGW162" s="1"/>
      <c r="PGX162" s="1"/>
      <c r="PGY162" s="1"/>
      <c r="PGZ162" s="1"/>
      <c r="PHA162" s="1"/>
      <c r="PHB162" s="1"/>
      <c r="PHC162" s="1"/>
      <c r="PHD162" s="1"/>
      <c r="PHE162" s="1"/>
      <c r="PHF162" s="1"/>
      <c r="PHG162" s="1"/>
      <c r="PHH162" s="1"/>
      <c r="PHI162" s="1"/>
      <c r="PHJ162" s="1"/>
      <c r="PHK162" s="1"/>
      <c r="PHL162" s="1"/>
      <c r="PHM162" s="1"/>
      <c r="PHN162" s="1"/>
      <c r="PHO162" s="1"/>
      <c r="PHP162" s="1"/>
      <c r="PHQ162" s="1"/>
      <c r="PHR162" s="1"/>
      <c r="PHS162" s="1"/>
      <c r="PHT162" s="1"/>
      <c r="PHU162" s="1"/>
      <c r="PHV162" s="1"/>
      <c r="PHW162" s="1"/>
      <c r="PHX162" s="1"/>
      <c r="PHY162" s="1"/>
      <c r="PHZ162" s="1"/>
      <c r="PIA162" s="1"/>
      <c r="PIB162" s="1"/>
      <c r="PIC162" s="1"/>
      <c r="PID162" s="1"/>
      <c r="PIE162" s="1"/>
      <c r="PIF162" s="1"/>
      <c r="PIG162" s="1"/>
      <c r="PIH162" s="1"/>
      <c r="PII162" s="1"/>
      <c r="PIJ162" s="1"/>
      <c r="PIK162" s="1"/>
      <c r="PIL162" s="1"/>
      <c r="PIM162" s="1"/>
      <c r="PIN162" s="1"/>
      <c r="PIO162" s="1"/>
      <c r="PIP162" s="1"/>
      <c r="PIQ162" s="1"/>
      <c r="PIR162" s="1"/>
      <c r="PIS162" s="1"/>
      <c r="PIT162" s="1"/>
      <c r="PIU162" s="1"/>
      <c r="PIV162" s="1"/>
      <c r="PIW162" s="1"/>
      <c r="PIX162" s="1"/>
      <c r="PIY162" s="1"/>
      <c r="PIZ162" s="1"/>
      <c r="PJA162" s="1"/>
      <c r="PJB162" s="1"/>
      <c r="PJC162" s="1"/>
      <c r="PJD162" s="1"/>
      <c r="PJE162" s="1"/>
      <c r="PJF162" s="1"/>
      <c r="PJG162" s="1"/>
      <c r="PJH162" s="1"/>
      <c r="PJI162" s="1"/>
      <c r="PJJ162" s="1"/>
      <c r="PJK162" s="1"/>
      <c r="PJL162" s="1"/>
      <c r="PJM162" s="1"/>
      <c r="PJN162" s="1"/>
      <c r="PJO162" s="1"/>
      <c r="PJP162" s="1"/>
      <c r="PJQ162" s="1"/>
      <c r="PJR162" s="1"/>
      <c r="PJS162" s="1"/>
      <c r="PJT162" s="1"/>
      <c r="PJU162" s="1"/>
      <c r="PJV162" s="1"/>
      <c r="PJW162" s="1"/>
      <c r="PJX162" s="1"/>
      <c r="PJY162" s="1"/>
      <c r="PJZ162" s="1"/>
      <c r="PKA162" s="1"/>
      <c r="PKB162" s="1"/>
      <c r="PKC162" s="1"/>
      <c r="PKD162" s="1"/>
      <c r="PKE162" s="1"/>
      <c r="PKF162" s="1"/>
      <c r="PKG162" s="1"/>
      <c r="PKH162" s="1"/>
      <c r="PKI162" s="1"/>
      <c r="PKJ162" s="1"/>
      <c r="PKK162" s="1"/>
      <c r="PKL162" s="1"/>
      <c r="PKM162" s="1"/>
      <c r="PKN162" s="1"/>
      <c r="PKO162" s="1"/>
      <c r="PKP162" s="1"/>
      <c r="PKQ162" s="1"/>
      <c r="PKR162" s="1"/>
      <c r="PKS162" s="1"/>
      <c r="PKT162" s="1"/>
      <c r="PKU162" s="1"/>
      <c r="PKV162" s="1"/>
      <c r="PKW162" s="1"/>
      <c r="PKX162" s="1"/>
      <c r="PKY162" s="1"/>
      <c r="PKZ162" s="1"/>
      <c r="PLA162" s="1"/>
      <c r="PLB162" s="1"/>
      <c r="PLC162" s="1"/>
      <c r="PLD162" s="1"/>
      <c r="PLE162" s="1"/>
      <c r="PLF162" s="1"/>
      <c r="PLG162" s="1"/>
      <c r="PLH162" s="1"/>
      <c r="PLI162" s="1"/>
      <c r="PLJ162" s="1"/>
      <c r="PLK162" s="1"/>
      <c r="PLL162" s="1"/>
      <c r="PLM162" s="1"/>
      <c r="PLN162" s="1"/>
      <c r="PLO162" s="1"/>
      <c r="PLP162" s="1"/>
      <c r="PLQ162" s="1"/>
      <c r="PLR162" s="1"/>
      <c r="PLS162" s="1"/>
      <c r="PLT162" s="1"/>
      <c r="PLU162" s="1"/>
      <c r="PLV162" s="1"/>
      <c r="PLW162" s="1"/>
      <c r="PLX162" s="1"/>
      <c r="PLY162" s="1"/>
      <c r="PLZ162" s="1"/>
      <c r="PMA162" s="1"/>
      <c r="PMB162" s="1"/>
      <c r="PMC162" s="1"/>
      <c r="PMD162" s="1"/>
      <c r="PME162" s="1"/>
      <c r="PMF162" s="1"/>
      <c r="PMG162" s="1"/>
      <c r="PMH162" s="1"/>
      <c r="PMI162" s="1"/>
      <c r="PMJ162" s="1"/>
      <c r="PMK162" s="1"/>
      <c r="PML162" s="1"/>
      <c r="PMM162" s="1"/>
      <c r="PMN162" s="1"/>
      <c r="PMO162" s="1"/>
      <c r="PMP162" s="1"/>
      <c r="PMQ162" s="1"/>
      <c r="PMR162" s="1"/>
      <c r="PMS162" s="1"/>
      <c r="PMT162" s="1"/>
      <c r="PMU162" s="1"/>
      <c r="PMV162" s="1"/>
      <c r="PMW162" s="1"/>
      <c r="PMX162" s="1"/>
      <c r="PMY162" s="1"/>
      <c r="PMZ162" s="1"/>
      <c r="PNA162" s="1"/>
      <c r="PNB162" s="1"/>
      <c r="PNC162" s="1"/>
      <c r="PND162" s="1"/>
      <c r="PNE162" s="1"/>
      <c r="PNF162" s="1"/>
      <c r="PNG162" s="1"/>
      <c r="PNH162" s="1"/>
      <c r="PNI162" s="1"/>
      <c r="PNJ162" s="1"/>
      <c r="PNK162" s="1"/>
      <c r="PNL162" s="1"/>
      <c r="PNM162" s="1"/>
      <c r="PNN162" s="1"/>
      <c r="PNO162" s="1"/>
      <c r="PNP162" s="1"/>
      <c r="PNQ162" s="1"/>
      <c r="PNR162" s="1"/>
      <c r="PNS162" s="1"/>
      <c r="PNT162" s="1"/>
      <c r="PNU162" s="1"/>
      <c r="PNV162" s="1"/>
      <c r="PNW162" s="1"/>
      <c r="PNX162" s="1"/>
      <c r="PNY162" s="1"/>
      <c r="PNZ162" s="1"/>
      <c r="POA162" s="1"/>
      <c r="POB162" s="1"/>
      <c r="POC162" s="1"/>
      <c r="POD162" s="1"/>
      <c r="POE162" s="1"/>
      <c r="POF162" s="1"/>
      <c r="POG162" s="1"/>
      <c r="POH162" s="1"/>
      <c r="POI162" s="1"/>
      <c r="POJ162" s="1"/>
      <c r="POK162" s="1"/>
      <c r="POL162" s="1"/>
      <c r="POM162" s="1"/>
      <c r="PON162" s="1"/>
      <c r="POO162" s="1"/>
      <c r="POP162" s="1"/>
      <c r="POQ162" s="1"/>
      <c r="POR162" s="1"/>
      <c r="POS162" s="1"/>
      <c r="POT162" s="1"/>
      <c r="POU162" s="1"/>
      <c r="POV162" s="1"/>
      <c r="POW162" s="1"/>
      <c r="POX162" s="1"/>
      <c r="POY162" s="1"/>
      <c r="POZ162" s="1"/>
      <c r="PPA162" s="1"/>
      <c r="PPB162" s="1"/>
      <c r="PPC162" s="1"/>
      <c r="PPD162" s="1"/>
      <c r="PPE162" s="1"/>
      <c r="PPF162" s="1"/>
      <c r="PPG162" s="1"/>
      <c r="PPH162" s="1"/>
      <c r="PPI162" s="1"/>
      <c r="PPJ162" s="1"/>
      <c r="PPK162" s="1"/>
      <c r="PPL162" s="1"/>
      <c r="PPM162" s="1"/>
      <c r="PPN162" s="1"/>
      <c r="PPO162" s="1"/>
      <c r="PPP162" s="1"/>
      <c r="PPQ162" s="1"/>
      <c r="PPR162" s="1"/>
      <c r="PPS162" s="1"/>
      <c r="PPT162" s="1"/>
      <c r="PPU162" s="1"/>
      <c r="PPV162" s="1"/>
      <c r="PPW162" s="1"/>
      <c r="PPX162" s="1"/>
      <c r="PPY162" s="1"/>
      <c r="PPZ162" s="1"/>
      <c r="PQA162" s="1"/>
      <c r="PQB162" s="1"/>
      <c r="PQC162" s="1"/>
      <c r="PQD162" s="1"/>
      <c r="PQE162" s="1"/>
      <c r="PQF162" s="1"/>
      <c r="PQG162" s="1"/>
      <c r="PQH162" s="1"/>
      <c r="PQI162" s="1"/>
      <c r="PQJ162" s="1"/>
      <c r="PQK162" s="1"/>
      <c r="PQL162" s="1"/>
      <c r="PQM162" s="1"/>
      <c r="PQN162" s="1"/>
      <c r="PQO162" s="1"/>
      <c r="PQP162" s="1"/>
      <c r="PQQ162" s="1"/>
      <c r="PQR162" s="1"/>
      <c r="PQS162" s="1"/>
      <c r="PQT162" s="1"/>
      <c r="PQU162" s="1"/>
      <c r="PQV162" s="1"/>
      <c r="PQW162" s="1"/>
      <c r="PQX162" s="1"/>
      <c r="PQY162" s="1"/>
      <c r="PQZ162" s="1"/>
      <c r="PRA162" s="1"/>
      <c r="PRB162" s="1"/>
      <c r="PRC162" s="1"/>
      <c r="PRD162" s="1"/>
      <c r="PRE162" s="1"/>
      <c r="PRF162" s="1"/>
      <c r="PRG162" s="1"/>
      <c r="PRH162" s="1"/>
      <c r="PRI162" s="1"/>
      <c r="PRJ162" s="1"/>
      <c r="PRK162" s="1"/>
      <c r="PRL162" s="1"/>
      <c r="PRM162" s="1"/>
      <c r="PRN162" s="1"/>
      <c r="PRO162" s="1"/>
      <c r="PRP162" s="1"/>
      <c r="PRQ162" s="1"/>
      <c r="PRR162" s="1"/>
      <c r="PRS162" s="1"/>
      <c r="PRT162" s="1"/>
      <c r="PRU162" s="1"/>
      <c r="PRV162" s="1"/>
      <c r="PRW162" s="1"/>
      <c r="PRX162" s="1"/>
      <c r="PRY162" s="1"/>
      <c r="PRZ162" s="1"/>
      <c r="PSA162" s="1"/>
      <c r="PSB162" s="1"/>
      <c r="PSC162" s="1"/>
      <c r="PSD162" s="1"/>
      <c r="PSE162" s="1"/>
      <c r="PSF162" s="1"/>
      <c r="PSG162" s="1"/>
      <c r="PSH162" s="1"/>
      <c r="PSI162" s="1"/>
      <c r="PSJ162" s="1"/>
      <c r="PSK162" s="1"/>
      <c r="PSL162" s="1"/>
      <c r="PSM162" s="1"/>
      <c r="PSN162" s="1"/>
      <c r="PSO162" s="1"/>
      <c r="PSP162" s="1"/>
      <c r="PSQ162" s="1"/>
      <c r="PSR162" s="1"/>
      <c r="PSS162" s="1"/>
      <c r="PST162" s="1"/>
      <c r="PSU162" s="1"/>
      <c r="PSV162" s="1"/>
      <c r="PSW162" s="1"/>
      <c r="PSX162" s="1"/>
      <c r="PSY162" s="1"/>
      <c r="PSZ162" s="1"/>
      <c r="PTA162" s="1"/>
      <c r="PTB162" s="1"/>
      <c r="PTC162" s="1"/>
      <c r="PTD162" s="1"/>
      <c r="PTE162" s="1"/>
      <c r="PTF162" s="1"/>
      <c r="PTG162" s="1"/>
      <c r="PTH162" s="1"/>
      <c r="PTI162" s="1"/>
      <c r="PTJ162" s="1"/>
      <c r="PTK162" s="1"/>
      <c r="PTL162" s="1"/>
      <c r="PTM162" s="1"/>
      <c r="PTN162" s="1"/>
      <c r="PTO162" s="1"/>
      <c r="PTP162" s="1"/>
      <c r="PTQ162" s="1"/>
      <c r="PTR162" s="1"/>
      <c r="PTS162" s="1"/>
      <c r="PTT162" s="1"/>
      <c r="PTU162" s="1"/>
      <c r="PTV162" s="1"/>
      <c r="PTW162" s="1"/>
      <c r="PTX162" s="1"/>
      <c r="PTY162" s="1"/>
      <c r="PTZ162" s="1"/>
      <c r="PUA162" s="1"/>
      <c r="PUB162" s="1"/>
      <c r="PUC162" s="1"/>
      <c r="PUD162" s="1"/>
      <c r="PUE162" s="1"/>
      <c r="PUF162" s="1"/>
      <c r="PUG162" s="1"/>
      <c r="PUH162" s="1"/>
      <c r="PUI162" s="1"/>
      <c r="PUJ162" s="1"/>
      <c r="PUK162" s="1"/>
      <c r="PUL162" s="1"/>
      <c r="PUM162" s="1"/>
      <c r="PUN162" s="1"/>
      <c r="PUO162" s="1"/>
      <c r="PUP162" s="1"/>
      <c r="PUQ162" s="1"/>
      <c r="PUR162" s="1"/>
      <c r="PUS162" s="1"/>
      <c r="PUT162" s="1"/>
      <c r="PUU162" s="1"/>
      <c r="PUV162" s="1"/>
      <c r="PUW162" s="1"/>
      <c r="PUX162" s="1"/>
      <c r="PUY162" s="1"/>
      <c r="PUZ162" s="1"/>
      <c r="PVA162" s="1"/>
      <c r="PVB162" s="1"/>
      <c r="PVC162" s="1"/>
      <c r="PVD162" s="1"/>
      <c r="PVE162" s="1"/>
      <c r="PVF162" s="1"/>
      <c r="PVG162" s="1"/>
      <c r="PVH162" s="1"/>
      <c r="PVI162" s="1"/>
      <c r="PVJ162" s="1"/>
      <c r="PVK162" s="1"/>
      <c r="PVL162" s="1"/>
      <c r="PVM162" s="1"/>
      <c r="PVN162" s="1"/>
      <c r="PVO162" s="1"/>
      <c r="PVP162" s="1"/>
      <c r="PVQ162" s="1"/>
      <c r="PVR162" s="1"/>
      <c r="PVS162" s="1"/>
      <c r="PVT162" s="1"/>
      <c r="PVU162" s="1"/>
      <c r="PVV162" s="1"/>
      <c r="PVW162" s="1"/>
      <c r="PVX162" s="1"/>
      <c r="PVY162" s="1"/>
      <c r="PVZ162" s="1"/>
      <c r="PWA162" s="1"/>
      <c r="PWB162" s="1"/>
      <c r="PWC162" s="1"/>
      <c r="PWD162" s="1"/>
      <c r="PWE162" s="1"/>
      <c r="PWF162" s="1"/>
      <c r="PWG162" s="1"/>
      <c r="PWH162" s="1"/>
      <c r="PWI162" s="1"/>
      <c r="PWJ162" s="1"/>
      <c r="PWK162" s="1"/>
      <c r="PWL162" s="1"/>
      <c r="PWM162" s="1"/>
      <c r="PWN162" s="1"/>
      <c r="PWO162" s="1"/>
      <c r="PWP162" s="1"/>
      <c r="PWQ162" s="1"/>
      <c r="PWR162" s="1"/>
      <c r="PWS162" s="1"/>
      <c r="PWT162" s="1"/>
      <c r="PWU162" s="1"/>
      <c r="PWV162" s="1"/>
      <c r="PWW162" s="1"/>
      <c r="PWX162" s="1"/>
      <c r="PWY162" s="1"/>
      <c r="PWZ162" s="1"/>
      <c r="PXA162" s="1"/>
      <c r="PXB162" s="1"/>
      <c r="PXC162" s="1"/>
      <c r="PXD162" s="1"/>
      <c r="PXE162" s="1"/>
      <c r="PXF162" s="1"/>
      <c r="PXG162" s="1"/>
      <c r="PXH162" s="1"/>
      <c r="PXI162" s="1"/>
      <c r="PXJ162" s="1"/>
      <c r="PXK162" s="1"/>
      <c r="PXL162" s="1"/>
      <c r="PXM162" s="1"/>
      <c r="PXN162" s="1"/>
      <c r="PXO162" s="1"/>
      <c r="PXP162" s="1"/>
      <c r="PXQ162" s="1"/>
      <c r="PXR162" s="1"/>
      <c r="PXS162" s="1"/>
      <c r="PXT162" s="1"/>
      <c r="PXU162" s="1"/>
      <c r="PXV162" s="1"/>
      <c r="PXW162" s="1"/>
      <c r="PXX162" s="1"/>
      <c r="PXY162" s="1"/>
      <c r="PXZ162" s="1"/>
      <c r="PYA162" s="1"/>
      <c r="PYB162" s="1"/>
      <c r="PYC162" s="1"/>
      <c r="PYD162" s="1"/>
      <c r="PYE162" s="1"/>
      <c r="PYF162" s="1"/>
      <c r="PYG162" s="1"/>
      <c r="PYH162" s="1"/>
      <c r="PYI162" s="1"/>
      <c r="PYJ162" s="1"/>
      <c r="PYK162" s="1"/>
      <c r="PYL162" s="1"/>
      <c r="PYM162" s="1"/>
      <c r="PYN162" s="1"/>
      <c r="PYO162" s="1"/>
      <c r="PYP162" s="1"/>
      <c r="PYQ162" s="1"/>
      <c r="PYR162" s="1"/>
      <c r="PYS162" s="1"/>
      <c r="PYT162" s="1"/>
      <c r="PYU162" s="1"/>
      <c r="PYV162" s="1"/>
      <c r="PYW162" s="1"/>
      <c r="PYX162" s="1"/>
      <c r="PYY162" s="1"/>
      <c r="PYZ162" s="1"/>
      <c r="PZA162" s="1"/>
      <c r="PZB162" s="1"/>
      <c r="PZC162" s="1"/>
      <c r="PZD162" s="1"/>
      <c r="PZE162" s="1"/>
      <c r="PZF162" s="1"/>
      <c r="PZG162" s="1"/>
      <c r="PZH162" s="1"/>
      <c r="PZI162" s="1"/>
      <c r="PZJ162" s="1"/>
      <c r="PZK162" s="1"/>
      <c r="PZL162" s="1"/>
      <c r="PZM162" s="1"/>
      <c r="PZN162" s="1"/>
      <c r="PZO162" s="1"/>
      <c r="PZP162" s="1"/>
      <c r="PZQ162" s="1"/>
      <c r="PZR162" s="1"/>
      <c r="PZS162" s="1"/>
      <c r="PZT162" s="1"/>
      <c r="PZU162" s="1"/>
      <c r="PZV162" s="1"/>
      <c r="PZW162" s="1"/>
      <c r="PZX162" s="1"/>
      <c r="PZY162" s="1"/>
      <c r="PZZ162" s="1"/>
      <c r="QAA162" s="1"/>
      <c r="QAB162" s="1"/>
      <c r="QAC162" s="1"/>
      <c r="QAD162" s="1"/>
      <c r="QAE162" s="1"/>
      <c r="QAF162" s="1"/>
      <c r="QAG162" s="1"/>
      <c r="QAH162" s="1"/>
      <c r="QAI162" s="1"/>
      <c r="QAJ162" s="1"/>
      <c r="QAK162" s="1"/>
      <c r="QAL162" s="1"/>
      <c r="QAM162" s="1"/>
      <c r="QAN162" s="1"/>
      <c r="QAO162" s="1"/>
      <c r="QAP162" s="1"/>
      <c r="QAQ162" s="1"/>
      <c r="QAR162" s="1"/>
      <c r="QAS162" s="1"/>
      <c r="QAT162" s="1"/>
      <c r="QAU162" s="1"/>
      <c r="QAV162" s="1"/>
      <c r="QAW162" s="1"/>
      <c r="QAX162" s="1"/>
      <c r="QAY162" s="1"/>
      <c r="QAZ162" s="1"/>
      <c r="QBA162" s="1"/>
      <c r="QBB162" s="1"/>
      <c r="QBC162" s="1"/>
      <c r="QBD162" s="1"/>
      <c r="QBE162" s="1"/>
      <c r="QBF162" s="1"/>
      <c r="QBG162" s="1"/>
      <c r="QBH162" s="1"/>
      <c r="QBI162" s="1"/>
      <c r="QBJ162" s="1"/>
      <c r="QBK162" s="1"/>
      <c r="QBL162" s="1"/>
      <c r="QBM162" s="1"/>
      <c r="QBN162" s="1"/>
      <c r="QBO162" s="1"/>
      <c r="QBP162" s="1"/>
      <c r="QBQ162" s="1"/>
      <c r="QBR162" s="1"/>
      <c r="QBS162" s="1"/>
      <c r="QBT162" s="1"/>
      <c r="QBU162" s="1"/>
      <c r="QBV162" s="1"/>
      <c r="QBW162" s="1"/>
      <c r="QBX162" s="1"/>
      <c r="QBY162" s="1"/>
      <c r="QBZ162" s="1"/>
      <c r="QCA162" s="1"/>
      <c r="QCB162" s="1"/>
      <c r="QCC162" s="1"/>
      <c r="QCD162" s="1"/>
      <c r="QCE162" s="1"/>
      <c r="QCF162" s="1"/>
      <c r="QCG162" s="1"/>
      <c r="QCH162" s="1"/>
      <c r="QCI162" s="1"/>
      <c r="QCJ162" s="1"/>
      <c r="QCK162" s="1"/>
      <c r="QCL162" s="1"/>
      <c r="QCM162" s="1"/>
      <c r="QCN162" s="1"/>
      <c r="QCO162" s="1"/>
      <c r="QCP162" s="1"/>
      <c r="QCQ162" s="1"/>
      <c r="QCR162" s="1"/>
      <c r="QCS162" s="1"/>
      <c r="QCT162" s="1"/>
      <c r="QCU162" s="1"/>
      <c r="QCV162" s="1"/>
      <c r="QCW162" s="1"/>
      <c r="QCX162" s="1"/>
      <c r="QCY162" s="1"/>
      <c r="QCZ162" s="1"/>
      <c r="QDA162" s="1"/>
      <c r="QDB162" s="1"/>
      <c r="QDC162" s="1"/>
      <c r="QDD162" s="1"/>
      <c r="QDE162" s="1"/>
      <c r="QDF162" s="1"/>
      <c r="QDG162" s="1"/>
      <c r="QDH162" s="1"/>
      <c r="QDI162" s="1"/>
      <c r="QDJ162" s="1"/>
      <c r="QDK162" s="1"/>
      <c r="QDL162" s="1"/>
      <c r="QDM162" s="1"/>
      <c r="QDN162" s="1"/>
      <c r="QDO162" s="1"/>
      <c r="QDP162" s="1"/>
      <c r="QDQ162" s="1"/>
      <c r="QDR162" s="1"/>
      <c r="QDS162" s="1"/>
      <c r="QDT162" s="1"/>
      <c r="QDU162" s="1"/>
      <c r="QDV162" s="1"/>
      <c r="QDW162" s="1"/>
      <c r="QDX162" s="1"/>
      <c r="QDY162" s="1"/>
      <c r="QDZ162" s="1"/>
      <c r="QEA162" s="1"/>
      <c r="QEB162" s="1"/>
      <c r="QEC162" s="1"/>
      <c r="QED162" s="1"/>
      <c r="QEE162" s="1"/>
      <c r="QEF162" s="1"/>
      <c r="QEG162" s="1"/>
      <c r="QEH162" s="1"/>
      <c r="QEI162" s="1"/>
      <c r="QEJ162" s="1"/>
      <c r="QEK162" s="1"/>
      <c r="QEL162" s="1"/>
      <c r="QEM162" s="1"/>
      <c r="QEN162" s="1"/>
      <c r="QEO162" s="1"/>
      <c r="QEP162" s="1"/>
      <c r="QEQ162" s="1"/>
      <c r="QER162" s="1"/>
      <c r="QES162" s="1"/>
      <c r="QET162" s="1"/>
      <c r="QEU162" s="1"/>
      <c r="QEV162" s="1"/>
      <c r="QEW162" s="1"/>
      <c r="QEX162" s="1"/>
      <c r="QEY162" s="1"/>
      <c r="QEZ162" s="1"/>
      <c r="QFA162" s="1"/>
      <c r="QFB162" s="1"/>
      <c r="QFC162" s="1"/>
      <c r="QFD162" s="1"/>
      <c r="QFE162" s="1"/>
      <c r="QFF162" s="1"/>
      <c r="QFG162" s="1"/>
      <c r="QFH162" s="1"/>
      <c r="QFI162" s="1"/>
      <c r="QFJ162" s="1"/>
      <c r="QFK162" s="1"/>
      <c r="QFL162" s="1"/>
      <c r="QFM162" s="1"/>
      <c r="QFN162" s="1"/>
      <c r="QFO162" s="1"/>
      <c r="QFP162" s="1"/>
      <c r="QFQ162" s="1"/>
      <c r="QFR162" s="1"/>
      <c r="QFS162" s="1"/>
      <c r="QFT162" s="1"/>
      <c r="QFU162" s="1"/>
      <c r="QFV162" s="1"/>
      <c r="QFW162" s="1"/>
      <c r="QFX162" s="1"/>
      <c r="QFY162" s="1"/>
      <c r="QFZ162" s="1"/>
      <c r="QGA162" s="1"/>
      <c r="QGB162" s="1"/>
      <c r="QGC162" s="1"/>
      <c r="QGD162" s="1"/>
      <c r="QGE162" s="1"/>
      <c r="QGF162" s="1"/>
      <c r="QGG162" s="1"/>
      <c r="QGH162" s="1"/>
      <c r="QGI162" s="1"/>
      <c r="QGJ162" s="1"/>
      <c r="QGK162" s="1"/>
      <c r="QGL162" s="1"/>
      <c r="QGM162" s="1"/>
      <c r="QGN162" s="1"/>
      <c r="QGO162" s="1"/>
      <c r="QGP162" s="1"/>
      <c r="QGQ162" s="1"/>
      <c r="QGR162" s="1"/>
      <c r="QGS162" s="1"/>
      <c r="QGT162" s="1"/>
      <c r="QGU162" s="1"/>
      <c r="QGV162" s="1"/>
      <c r="QGW162" s="1"/>
      <c r="QGX162" s="1"/>
      <c r="QGY162" s="1"/>
      <c r="QGZ162" s="1"/>
      <c r="QHA162" s="1"/>
      <c r="QHB162" s="1"/>
      <c r="QHC162" s="1"/>
      <c r="QHD162" s="1"/>
      <c r="QHE162" s="1"/>
      <c r="QHF162" s="1"/>
      <c r="QHG162" s="1"/>
      <c r="QHH162" s="1"/>
      <c r="QHI162" s="1"/>
      <c r="QHJ162" s="1"/>
      <c r="QHK162" s="1"/>
      <c r="QHL162" s="1"/>
      <c r="QHM162" s="1"/>
      <c r="QHN162" s="1"/>
      <c r="QHO162" s="1"/>
      <c r="QHP162" s="1"/>
      <c r="QHQ162" s="1"/>
      <c r="QHR162" s="1"/>
      <c r="QHS162" s="1"/>
      <c r="QHT162" s="1"/>
      <c r="QHU162" s="1"/>
      <c r="QHV162" s="1"/>
      <c r="QHW162" s="1"/>
      <c r="QHX162" s="1"/>
      <c r="QHY162" s="1"/>
      <c r="QHZ162" s="1"/>
      <c r="QIA162" s="1"/>
      <c r="QIB162" s="1"/>
      <c r="QIC162" s="1"/>
      <c r="QID162" s="1"/>
      <c r="QIE162" s="1"/>
      <c r="QIF162" s="1"/>
      <c r="QIG162" s="1"/>
      <c r="QIH162" s="1"/>
      <c r="QII162" s="1"/>
      <c r="QIJ162" s="1"/>
      <c r="QIK162" s="1"/>
      <c r="QIL162" s="1"/>
      <c r="QIM162" s="1"/>
      <c r="QIN162" s="1"/>
      <c r="QIO162" s="1"/>
      <c r="QIP162" s="1"/>
      <c r="QIQ162" s="1"/>
      <c r="QIR162" s="1"/>
      <c r="QIS162" s="1"/>
      <c r="QIT162" s="1"/>
      <c r="QIU162" s="1"/>
      <c r="QIV162" s="1"/>
      <c r="QIW162" s="1"/>
      <c r="QIX162" s="1"/>
      <c r="QIY162" s="1"/>
      <c r="QIZ162" s="1"/>
      <c r="QJA162" s="1"/>
      <c r="QJB162" s="1"/>
      <c r="QJC162" s="1"/>
      <c r="QJD162" s="1"/>
      <c r="QJE162" s="1"/>
      <c r="QJF162" s="1"/>
      <c r="QJG162" s="1"/>
      <c r="QJH162" s="1"/>
      <c r="QJI162" s="1"/>
      <c r="QJJ162" s="1"/>
      <c r="QJK162" s="1"/>
      <c r="QJL162" s="1"/>
      <c r="QJM162" s="1"/>
      <c r="QJN162" s="1"/>
      <c r="QJO162" s="1"/>
      <c r="QJP162" s="1"/>
      <c r="QJQ162" s="1"/>
      <c r="QJR162" s="1"/>
      <c r="QJS162" s="1"/>
      <c r="QJT162" s="1"/>
      <c r="QJU162" s="1"/>
      <c r="QJV162" s="1"/>
      <c r="QJW162" s="1"/>
      <c r="QJX162" s="1"/>
      <c r="QJY162" s="1"/>
      <c r="QJZ162" s="1"/>
      <c r="QKA162" s="1"/>
      <c r="QKB162" s="1"/>
      <c r="QKC162" s="1"/>
      <c r="QKD162" s="1"/>
      <c r="QKE162" s="1"/>
      <c r="QKF162" s="1"/>
      <c r="QKG162" s="1"/>
      <c r="QKH162" s="1"/>
      <c r="QKI162" s="1"/>
      <c r="QKJ162" s="1"/>
      <c r="QKK162" s="1"/>
      <c r="QKL162" s="1"/>
      <c r="QKM162" s="1"/>
      <c r="QKN162" s="1"/>
      <c r="QKO162" s="1"/>
      <c r="QKP162" s="1"/>
      <c r="QKQ162" s="1"/>
      <c r="QKR162" s="1"/>
      <c r="QKS162" s="1"/>
      <c r="QKT162" s="1"/>
      <c r="QKU162" s="1"/>
      <c r="QKV162" s="1"/>
      <c r="QKW162" s="1"/>
      <c r="QKX162" s="1"/>
      <c r="QKY162" s="1"/>
      <c r="QKZ162" s="1"/>
      <c r="QLA162" s="1"/>
      <c r="QLB162" s="1"/>
      <c r="QLC162" s="1"/>
      <c r="QLD162" s="1"/>
      <c r="QLE162" s="1"/>
      <c r="QLF162" s="1"/>
      <c r="QLG162" s="1"/>
      <c r="QLH162" s="1"/>
      <c r="QLI162" s="1"/>
      <c r="QLJ162" s="1"/>
      <c r="QLK162" s="1"/>
      <c r="QLL162" s="1"/>
      <c r="QLM162" s="1"/>
      <c r="QLN162" s="1"/>
      <c r="QLO162" s="1"/>
      <c r="QLP162" s="1"/>
      <c r="QLQ162" s="1"/>
      <c r="QLR162" s="1"/>
      <c r="QLS162" s="1"/>
      <c r="QLT162" s="1"/>
      <c r="QLU162" s="1"/>
      <c r="QLV162" s="1"/>
      <c r="QLW162" s="1"/>
      <c r="QLX162" s="1"/>
      <c r="QLY162" s="1"/>
      <c r="QLZ162" s="1"/>
      <c r="QMA162" s="1"/>
      <c r="QMB162" s="1"/>
      <c r="QMC162" s="1"/>
      <c r="QMD162" s="1"/>
      <c r="QME162" s="1"/>
      <c r="QMF162" s="1"/>
      <c r="QMG162" s="1"/>
      <c r="QMH162" s="1"/>
      <c r="QMI162" s="1"/>
      <c r="QMJ162" s="1"/>
      <c r="QMK162" s="1"/>
      <c r="QML162" s="1"/>
      <c r="QMM162" s="1"/>
      <c r="QMN162" s="1"/>
      <c r="QMO162" s="1"/>
      <c r="QMP162" s="1"/>
      <c r="QMQ162" s="1"/>
      <c r="QMR162" s="1"/>
      <c r="QMS162" s="1"/>
      <c r="QMT162" s="1"/>
      <c r="QMU162" s="1"/>
      <c r="QMV162" s="1"/>
      <c r="QMW162" s="1"/>
      <c r="QMX162" s="1"/>
      <c r="QMY162" s="1"/>
      <c r="QMZ162" s="1"/>
      <c r="QNA162" s="1"/>
      <c r="QNB162" s="1"/>
      <c r="QNC162" s="1"/>
      <c r="QND162" s="1"/>
      <c r="QNE162" s="1"/>
      <c r="QNF162" s="1"/>
      <c r="QNG162" s="1"/>
      <c r="QNH162" s="1"/>
      <c r="QNI162" s="1"/>
      <c r="QNJ162" s="1"/>
      <c r="QNK162" s="1"/>
      <c r="QNL162" s="1"/>
      <c r="QNM162" s="1"/>
      <c r="QNN162" s="1"/>
      <c r="QNO162" s="1"/>
      <c r="QNP162" s="1"/>
      <c r="QNQ162" s="1"/>
      <c r="QNR162" s="1"/>
      <c r="QNS162" s="1"/>
      <c r="QNT162" s="1"/>
      <c r="QNU162" s="1"/>
      <c r="QNV162" s="1"/>
      <c r="QNW162" s="1"/>
      <c r="QNX162" s="1"/>
      <c r="QNY162" s="1"/>
      <c r="QNZ162" s="1"/>
      <c r="QOA162" s="1"/>
      <c r="QOB162" s="1"/>
      <c r="QOC162" s="1"/>
      <c r="QOD162" s="1"/>
      <c r="QOE162" s="1"/>
      <c r="QOF162" s="1"/>
      <c r="QOG162" s="1"/>
      <c r="QOH162" s="1"/>
      <c r="QOI162" s="1"/>
      <c r="QOJ162" s="1"/>
      <c r="QOK162" s="1"/>
      <c r="QOL162" s="1"/>
      <c r="QOM162" s="1"/>
      <c r="QON162" s="1"/>
      <c r="QOO162" s="1"/>
      <c r="QOP162" s="1"/>
      <c r="QOQ162" s="1"/>
      <c r="QOR162" s="1"/>
      <c r="QOS162" s="1"/>
      <c r="QOT162" s="1"/>
      <c r="QOU162" s="1"/>
      <c r="QOV162" s="1"/>
      <c r="QOW162" s="1"/>
      <c r="QOX162" s="1"/>
      <c r="QOY162" s="1"/>
      <c r="QOZ162" s="1"/>
      <c r="QPA162" s="1"/>
      <c r="QPB162" s="1"/>
      <c r="QPC162" s="1"/>
      <c r="QPD162" s="1"/>
      <c r="QPE162" s="1"/>
      <c r="QPF162" s="1"/>
      <c r="QPG162" s="1"/>
      <c r="QPH162" s="1"/>
      <c r="QPI162" s="1"/>
      <c r="QPJ162" s="1"/>
      <c r="QPK162" s="1"/>
      <c r="QPL162" s="1"/>
      <c r="QPM162" s="1"/>
      <c r="QPN162" s="1"/>
      <c r="QPO162" s="1"/>
      <c r="QPP162" s="1"/>
      <c r="QPQ162" s="1"/>
      <c r="QPR162" s="1"/>
      <c r="QPS162" s="1"/>
      <c r="QPT162" s="1"/>
      <c r="QPU162" s="1"/>
      <c r="QPV162" s="1"/>
      <c r="QPW162" s="1"/>
      <c r="QPX162" s="1"/>
      <c r="QPY162" s="1"/>
      <c r="QPZ162" s="1"/>
      <c r="QQA162" s="1"/>
      <c r="QQB162" s="1"/>
      <c r="QQC162" s="1"/>
      <c r="QQD162" s="1"/>
      <c r="QQE162" s="1"/>
      <c r="QQF162" s="1"/>
      <c r="QQG162" s="1"/>
      <c r="QQH162" s="1"/>
      <c r="QQI162" s="1"/>
      <c r="QQJ162" s="1"/>
      <c r="QQK162" s="1"/>
      <c r="QQL162" s="1"/>
      <c r="QQM162" s="1"/>
      <c r="QQN162" s="1"/>
      <c r="QQO162" s="1"/>
      <c r="QQP162" s="1"/>
      <c r="QQQ162" s="1"/>
      <c r="QQR162" s="1"/>
      <c r="QQS162" s="1"/>
      <c r="QQT162" s="1"/>
      <c r="QQU162" s="1"/>
      <c r="QQV162" s="1"/>
      <c r="QQW162" s="1"/>
      <c r="QQX162" s="1"/>
      <c r="QQY162" s="1"/>
      <c r="QQZ162" s="1"/>
      <c r="QRA162" s="1"/>
      <c r="QRB162" s="1"/>
      <c r="QRC162" s="1"/>
      <c r="QRD162" s="1"/>
      <c r="QRE162" s="1"/>
      <c r="QRF162" s="1"/>
      <c r="QRG162" s="1"/>
      <c r="QRH162" s="1"/>
      <c r="QRI162" s="1"/>
      <c r="QRJ162" s="1"/>
      <c r="QRK162" s="1"/>
      <c r="QRL162" s="1"/>
      <c r="QRM162" s="1"/>
      <c r="QRN162" s="1"/>
      <c r="QRO162" s="1"/>
      <c r="QRP162" s="1"/>
      <c r="QRQ162" s="1"/>
      <c r="QRR162" s="1"/>
      <c r="QRS162" s="1"/>
      <c r="QRT162" s="1"/>
      <c r="QRU162" s="1"/>
      <c r="QRV162" s="1"/>
      <c r="QRW162" s="1"/>
      <c r="QRX162" s="1"/>
      <c r="QRY162" s="1"/>
      <c r="QRZ162" s="1"/>
      <c r="QSA162" s="1"/>
      <c r="QSB162" s="1"/>
      <c r="QSC162" s="1"/>
      <c r="QSD162" s="1"/>
      <c r="QSE162" s="1"/>
      <c r="QSF162" s="1"/>
      <c r="QSG162" s="1"/>
      <c r="QSH162" s="1"/>
      <c r="QSI162" s="1"/>
      <c r="QSJ162" s="1"/>
      <c r="QSK162" s="1"/>
      <c r="QSL162" s="1"/>
      <c r="QSM162" s="1"/>
      <c r="QSN162" s="1"/>
      <c r="QSO162" s="1"/>
      <c r="QSP162" s="1"/>
      <c r="QSQ162" s="1"/>
      <c r="QSR162" s="1"/>
      <c r="QSS162" s="1"/>
      <c r="QST162" s="1"/>
      <c r="QSU162" s="1"/>
      <c r="QSV162" s="1"/>
      <c r="QSW162" s="1"/>
      <c r="QSX162" s="1"/>
      <c r="QSY162" s="1"/>
      <c r="QSZ162" s="1"/>
      <c r="QTA162" s="1"/>
      <c r="QTB162" s="1"/>
      <c r="QTC162" s="1"/>
      <c r="QTD162" s="1"/>
      <c r="QTE162" s="1"/>
      <c r="QTF162" s="1"/>
      <c r="QTG162" s="1"/>
      <c r="QTH162" s="1"/>
      <c r="QTI162" s="1"/>
      <c r="QTJ162" s="1"/>
      <c r="QTK162" s="1"/>
      <c r="QTL162" s="1"/>
      <c r="QTM162" s="1"/>
      <c r="QTN162" s="1"/>
      <c r="QTO162" s="1"/>
      <c r="QTP162" s="1"/>
      <c r="QTQ162" s="1"/>
      <c r="QTR162" s="1"/>
      <c r="QTS162" s="1"/>
      <c r="QTT162" s="1"/>
      <c r="QTU162" s="1"/>
      <c r="QTV162" s="1"/>
      <c r="QTW162" s="1"/>
      <c r="QTX162" s="1"/>
      <c r="QTY162" s="1"/>
      <c r="QTZ162" s="1"/>
      <c r="QUA162" s="1"/>
      <c r="QUB162" s="1"/>
      <c r="QUC162" s="1"/>
      <c r="QUD162" s="1"/>
      <c r="QUE162" s="1"/>
      <c r="QUF162" s="1"/>
      <c r="QUG162" s="1"/>
      <c r="QUH162" s="1"/>
      <c r="QUI162" s="1"/>
      <c r="QUJ162" s="1"/>
      <c r="QUK162" s="1"/>
      <c r="QUL162" s="1"/>
      <c r="QUM162" s="1"/>
      <c r="QUN162" s="1"/>
      <c r="QUO162" s="1"/>
      <c r="QUP162" s="1"/>
      <c r="QUQ162" s="1"/>
      <c r="QUR162" s="1"/>
      <c r="QUS162" s="1"/>
      <c r="QUT162" s="1"/>
      <c r="QUU162" s="1"/>
      <c r="QUV162" s="1"/>
      <c r="QUW162" s="1"/>
      <c r="QUX162" s="1"/>
      <c r="QUY162" s="1"/>
      <c r="QUZ162" s="1"/>
      <c r="QVA162" s="1"/>
      <c r="QVB162" s="1"/>
      <c r="QVC162" s="1"/>
      <c r="QVD162" s="1"/>
      <c r="QVE162" s="1"/>
      <c r="QVF162" s="1"/>
      <c r="QVG162" s="1"/>
      <c r="QVH162" s="1"/>
      <c r="QVI162" s="1"/>
      <c r="QVJ162" s="1"/>
      <c r="QVK162" s="1"/>
      <c r="QVL162" s="1"/>
      <c r="QVM162" s="1"/>
      <c r="QVN162" s="1"/>
      <c r="QVO162" s="1"/>
      <c r="QVP162" s="1"/>
      <c r="QVQ162" s="1"/>
      <c r="QVR162" s="1"/>
      <c r="QVS162" s="1"/>
      <c r="QVT162" s="1"/>
      <c r="QVU162" s="1"/>
      <c r="QVV162" s="1"/>
      <c r="QVW162" s="1"/>
      <c r="QVX162" s="1"/>
      <c r="QVY162" s="1"/>
      <c r="QVZ162" s="1"/>
      <c r="QWA162" s="1"/>
      <c r="QWB162" s="1"/>
      <c r="QWC162" s="1"/>
      <c r="QWD162" s="1"/>
      <c r="QWE162" s="1"/>
      <c r="QWF162" s="1"/>
      <c r="QWG162" s="1"/>
      <c r="QWH162" s="1"/>
      <c r="QWI162" s="1"/>
      <c r="QWJ162" s="1"/>
      <c r="QWK162" s="1"/>
      <c r="QWL162" s="1"/>
      <c r="QWM162" s="1"/>
      <c r="QWN162" s="1"/>
      <c r="QWO162" s="1"/>
      <c r="QWP162" s="1"/>
      <c r="QWQ162" s="1"/>
      <c r="QWR162" s="1"/>
      <c r="QWS162" s="1"/>
      <c r="QWT162" s="1"/>
      <c r="QWU162" s="1"/>
      <c r="QWV162" s="1"/>
      <c r="QWW162" s="1"/>
      <c r="QWX162" s="1"/>
      <c r="QWY162" s="1"/>
      <c r="QWZ162" s="1"/>
      <c r="QXA162" s="1"/>
      <c r="QXB162" s="1"/>
      <c r="QXC162" s="1"/>
      <c r="QXD162" s="1"/>
      <c r="QXE162" s="1"/>
      <c r="QXF162" s="1"/>
      <c r="QXG162" s="1"/>
      <c r="QXH162" s="1"/>
      <c r="QXI162" s="1"/>
      <c r="QXJ162" s="1"/>
      <c r="QXK162" s="1"/>
      <c r="QXL162" s="1"/>
      <c r="QXM162" s="1"/>
      <c r="QXN162" s="1"/>
      <c r="QXO162" s="1"/>
      <c r="QXP162" s="1"/>
      <c r="QXQ162" s="1"/>
      <c r="QXR162" s="1"/>
      <c r="QXS162" s="1"/>
      <c r="QXT162" s="1"/>
      <c r="QXU162" s="1"/>
      <c r="QXV162" s="1"/>
      <c r="QXW162" s="1"/>
      <c r="QXX162" s="1"/>
      <c r="QXY162" s="1"/>
      <c r="QXZ162" s="1"/>
      <c r="QYA162" s="1"/>
      <c r="QYB162" s="1"/>
      <c r="QYC162" s="1"/>
      <c r="QYD162" s="1"/>
      <c r="QYE162" s="1"/>
      <c r="QYF162" s="1"/>
      <c r="QYG162" s="1"/>
      <c r="QYH162" s="1"/>
      <c r="QYI162" s="1"/>
      <c r="QYJ162" s="1"/>
      <c r="QYK162" s="1"/>
      <c r="QYL162" s="1"/>
      <c r="QYM162" s="1"/>
      <c r="QYN162" s="1"/>
      <c r="QYO162" s="1"/>
      <c r="QYP162" s="1"/>
      <c r="QYQ162" s="1"/>
      <c r="QYR162" s="1"/>
      <c r="QYS162" s="1"/>
      <c r="QYT162" s="1"/>
      <c r="QYU162" s="1"/>
      <c r="QYV162" s="1"/>
      <c r="QYW162" s="1"/>
      <c r="QYX162" s="1"/>
      <c r="QYY162" s="1"/>
      <c r="QYZ162" s="1"/>
      <c r="QZA162" s="1"/>
      <c r="QZB162" s="1"/>
      <c r="QZC162" s="1"/>
      <c r="QZD162" s="1"/>
      <c r="QZE162" s="1"/>
      <c r="QZF162" s="1"/>
      <c r="QZG162" s="1"/>
      <c r="QZH162" s="1"/>
      <c r="QZI162" s="1"/>
      <c r="QZJ162" s="1"/>
      <c r="QZK162" s="1"/>
      <c r="QZL162" s="1"/>
      <c r="QZM162" s="1"/>
      <c r="QZN162" s="1"/>
      <c r="QZO162" s="1"/>
      <c r="QZP162" s="1"/>
      <c r="QZQ162" s="1"/>
      <c r="QZR162" s="1"/>
      <c r="QZS162" s="1"/>
      <c r="QZT162" s="1"/>
      <c r="QZU162" s="1"/>
      <c r="QZV162" s="1"/>
      <c r="QZW162" s="1"/>
      <c r="QZX162" s="1"/>
      <c r="QZY162" s="1"/>
      <c r="QZZ162" s="1"/>
      <c r="RAA162" s="1"/>
      <c r="RAB162" s="1"/>
      <c r="RAC162" s="1"/>
      <c r="RAD162" s="1"/>
      <c r="RAE162" s="1"/>
      <c r="RAF162" s="1"/>
      <c r="RAG162" s="1"/>
      <c r="RAH162" s="1"/>
      <c r="RAI162" s="1"/>
      <c r="RAJ162" s="1"/>
      <c r="RAK162" s="1"/>
      <c r="RAL162" s="1"/>
      <c r="RAM162" s="1"/>
      <c r="RAN162" s="1"/>
      <c r="RAO162" s="1"/>
      <c r="RAP162" s="1"/>
      <c r="RAQ162" s="1"/>
      <c r="RAR162" s="1"/>
      <c r="RAS162" s="1"/>
      <c r="RAT162" s="1"/>
      <c r="RAU162" s="1"/>
      <c r="RAV162" s="1"/>
      <c r="RAW162" s="1"/>
      <c r="RAX162" s="1"/>
      <c r="RAY162" s="1"/>
      <c r="RAZ162" s="1"/>
      <c r="RBA162" s="1"/>
      <c r="RBB162" s="1"/>
      <c r="RBC162" s="1"/>
      <c r="RBD162" s="1"/>
      <c r="RBE162" s="1"/>
      <c r="RBF162" s="1"/>
      <c r="RBG162" s="1"/>
      <c r="RBH162" s="1"/>
      <c r="RBI162" s="1"/>
      <c r="RBJ162" s="1"/>
      <c r="RBK162" s="1"/>
      <c r="RBL162" s="1"/>
      <c r="RBM162" s="1"/>
      <c r="RBN162" s="1"/>
      <c r="RBO162" s="1"/>
      <c r="RBP162" s="1"/>
      <c r="RBQ162" s="1"/>
      <c r="RBR162" s="1"/>
      <c r="RBS162" s="1"/>
      <c r="RBT162" s="1"/>
      <c r="RBU162" s="1"/>
      <c r="RBV162" s="1"/>
      <c r="RBW162" s="1"/>
      <c r="RBX162" s="1"/>
      <c r="RBY162" s="1"/>
      <c r="RBZ162" s="1"/>
      <c r="RCA162" s="1"/>
      <c r="RCB162" s="1"/>
      <c r="RCC162" s="1"/>
      <c r="RCD162" s="1"/>
      <c r="RCE162" s="1"/>
      <c r="RCF162" s="1"/>
      <c r="RCG162" s="1"/>
      <c r="RCH162" s="1"/>
      <c r="RCI162" s="1"/>
      <c r="RCJ162" s="1"/>
      <c r="RCK162" s="1"/>
      <c r="RCL162" s="1"/>
      <c r="RCM162" s="1"/>
      <c r="RCN162" s="1"/>
      <c r="RCO162" s="1"/>
      <c r="RCP162" s="1"/>
      <c r="RCQ162" s="1"/>
      <c r="RCR162" s="1"/>
      <c r="RCS162" s="1"/>
      <c r="RCT162" s="1"/>
      <c r="RCU162" s="1"/>
      <c r="RCV162" s="1"/>
      <c r="RCW162" s="1"/>
      <c r="RCX162" s="1"/>
      <c r="RCY162" s="1"/>
      <c r="RCZ162" s="1"/>
      <c r="RDA162" s="1"/>
      <c r="RDB162" s="1"/>
      <c r="RDC162" s="1"/>
      <c r="RDD162" s="1"/>
      <c r="RDE162" s="1"/>
      <c r="RDF162" s="1"/>
      <c r="RDG162" s="1"/>
      <c r="RDH162" s="1"/>
      <c r="RDI162" s="1"/>
      <c r="RDJ162" s="1"/>
      <c r="RDK162" s="1"/>
      <c r="RDL162" s="1"/>
      <c r="RDM162" s="1"/>
      <c r="RDN162" s="1"/>
      <c r="RDO162" s="1"/>
      <c r="RDP162" s="1"/>
      <c r="RDQ162" s="1"/>
      <c r="RDR162" s="1"/>
      <c r="RDS162" s="1"/>
      <c r="RDT162" s="1"/>
      <c r="RDU162" s="1"/>
      <c r="RDV162" s="1"/>
      <c r="RDW162" s="1"/>
      <c r="RDX162" s="1"/>
      <c r="RDY162" s="1"/>
      <c r="RDZ162" s="1"/>
      <c r="REA162" s="1"/>
      <c r="REB162" s="1"/>
      <c r="REC162" s="1"/>
      <c r="RED162" s="1"/>
      <c r="REE162" s="1"/>
      <c r="REF162" s="1"/>
      <c r="REG162" s="1"/>
      <c r="REH162" s="1"/>
      <c r="REI162" s="1"/>
      <c r="REJ162" s="1"/>
      <c r="REK162" s="1"/>
      <c r="REL162" s="1"/>
      <c r="REM162" s="1"/>
      <c r="REN162" s="1"/>
      <c r="REO162" s="1"/>
      <c r="REP162" s="1"/>
      <c r="REQ162" s="1"/>
      <c r="RER162" s="1"/>
      <c r="RES162" s="1"/>
      <c r="RET162" s="1"/>
      <c r="REU162" s="1"/>
      <c r="REV162" s="1"/>
      <c r="REW162" s="1"/>
      <c r="REX162" s="1"/>
      <c r="REY162" s="1"/>
      <c r="REZ162" s="1"/>
      <c r="RFA162" s="1"/>
      <c r="RFB162" s="1"/>
      <c r="RFC162" s="1"/>
      <c r="RFD162" s="1"/>
      <c r="RFE162" s="1"/>
      <c r="RFF162" s="1"/>
      <c r="RFG162" s="1"/>
      <c r="RFH162" s="1"/>
      <c r="RFI162" s="1"/>
      <c r="RFJ162" s="1"/>
      <c r="RFK162" s="1"/>
      <c r="RFL162" s="1"/>
      <c r="RFM162" s="1"/>
      <c r="RFN162" s="1"/>
      <c r="RFO162" s="1"/>
      <c r="RFP162" s="1"/>
      <c r="RFQ162" s="1"/>
      <c r="RFR162" s="1"/>
      <c r="RFS162" s="1"/>
      <c r="RFT162" s="1"/>
      <c r="RFU162" s="1"/>
      <c r="RFV162" s="1"/>
      <c r="RFW162" s="1"/>
      <c r="RFX162" s="1"/>
      <c r="RFY162" s="1"/>
      <c r="RFZ162" s="1"/>
      <c r="RGA162" s="1"/>
      <c r="RGB162" s="1"/>
      <c r="RGC162" s="1"/>
      <c r="RGD162" s="1"/>
      <c r="RGE162" s="1"/>
      <c r="RGF162" s="1"/>
      <c r="RGG162" s="1"/>
      <c r="RGH162" s="1"/>
      <c r="RGI162" s="1"/>
      <c r="RGJ162" s="1"/>
      <c r="RGK162" s="1"/>
      <c r="RGL162" s="1"/>
      <c r="RGM162" s="1"/>
      <c r="RGN162" s="1"/>
      <c r="RGO162" s="1"/>
      <c r="RGP162" s="1"/>
      <c r="RGQ162" s="1"/>
      <c r="RGR162" s="1"/>
      <c r="RGS162" s="1"/>
      <c r="RGT162" s="1"/>
      <c r="RGU162" s="1"/>
      <c r="RGV162" s="1"/>
      <c r="RGW162" s="1"/>
      <c r="RGX162" s="1"/>
      <c r="RGY162" s="1"/>
      <c r="RGZ162" s="1"/>
      <c r="RHA162" s="1"/>
      <c r="RHB162" s="1"/>
      <c r="RHC162" s="1"/>
      <c r="RHD162" s="1"/>
      <c r="RHE162" s="1"/>
      <c r="RHF162" s="1"/>
      <c r="RHG162" s="1"/>
      <c r="RHH162" s="1"/>
      <c r="RHI162" s="1"/>
      <c r="RHJ162" s="1"/>
      <c r="RHK162" s="1"/>
      <c r="RHL162" s="1"/>
      <c r="RHM162" s="1"/>
      <c r="RHN162" s="1"/>
      <c r="RHO162" s="1"/>
      <c r="RHP162" s="1"/>
      <c r="RHQ162" s="1"/>
      <c r="RHR162" s="1"/>
      <c r="RHS162" s="1"/>
      <c r="RHT162" s="1"/>
      <c r="RHU162" s="1"/>
      <c r="RHV162" s="1"/>
      <c r="RHW162" s="1"/>
      <c r="RHX162" s="1"/>
      <c r="RHY162" s="1"/>
      <c r="RHZ162" s="1"/>
      <c r="RIA162" s="1"/>
      <c r="RIB162" s="1"/>
      <c r="RIC162" s="1"/>
      <c r="RID162" s="1"/>
      <c r="RIE162" s="1"/>
      <c r="RIF162" s="1"/>
      <c r="RIG162" s="1"/>
      <c r="RIH162" s="1"/>
      <c r="RII162" s="1"/>
      <c r="RIJ162" s="1"/>
      <c r="RIK162" s="1"/>
      <c r="RIL162" s="1"/>
      <c r="RIM162" s="1"/>
      <c r="RIN162" s="1"/>
      <c r="RIO162" s="1"/>
      <c r="RIP162" s="1"/>
      <c r="RIQ162" s="1"/>
      <c r="RIR162" s="1"/>
      <c r="RIS162" s="1"/>
      <c r="RIT162" s="1"/>
      <c r="RIU162" s="1"/>
      <c r="RIV162" s="1"/>
      <c r="RIW162" s="1"/>
      <c r="RIX162" s="1"/>
      <c r="RIY162" s="1"/>
      <c r="RIZ162" s="1"/>
      <c r="RJA162" s="1"/>
      <c r="RJB162" s="1"/>
      <c r="RJC162" s="1"/>
      <c r="RJD162" s="1"/>
      <c r="RJE162" s="1"/>
      <c r="RJF162" s="1"/>
      <c r="RJG162" s="1"/>
      <c r="RJH162" s="1"/>
      <c r="RJI162" s="1"/>
      <c r="RJJ162" s="1"/>
      <c r="RJK162" s="1"/>
      <c r="RJL162" s="1"/>
      <c r="RJM162" s="1"/>
      <c r="RJN162" s="1"/>
      <c r="RJO162" s="1"/>
      <c r="RJP162" s="1"/>
      <c r="RJQ162" s="1"/>
      <c r="RJR162" s="1"/>
      <c r="RJS162" s="1"/>
      <c r="RJT162" s="1"/>
      <c r="RJU162" s="1"/>
      <c r="RJV162" s="1"/>
      <c r="RJW162" s="1"/>
      <c r="RJX162" s="1"/>
      <c r="RJY162" s="1"/>
      <c r="RJZ162" s="1"/>
      <c r="RKA162" s="1"/>
      <c r="RKB162" s="1"/>
      <c r="RKC162" s="1"/>
      <c r="RKD162" s="1"/>
      <c r="RKE162" s="1"/>
      <c r="RKF162" s="1"/>
      <c r="RKG162" s="1"/>
      <c r="RKH162" s="1"/>
      <c r="RKI162" s="1"/>
      <c r="RKJ162" s="1"/>
      <c r="RKK162" s="1"/>
      <c r="RKL162" s="1"/>
      <c r="RKM162" s="1"/>
      <c r="RKN162" s="1"/>
      <c r="RKO162" s="1"/>
      <c r="RKP162" s="1"/>
      <c r="RKQ162" s="1"/>
      <c r="RKR162" s="1"/>
      <c r="RKS162" s="1"/>
      <c r="RKT162" s="1"/>
      <c r="RKU162" s="1"/>
      <c r="RKV162" s="1"/>
      <c r="RKW162" s="1"/>
      <c r="RKX162" s="1"/>
      <c r="RKY162" s="1"/>
      <c r="RKZ162" s="1"/>
      <c r="RLA162" s="1"/>
      <c r="RLB162" s="1"/>
      <c r="RLC162" s="1"/>
      <c r="RLD162" s="1"/>
      <c r="RLE162" s="1"/>
      <c r="RLF162" s="1"/>
      <c r="RLG162" s="1"/>
      <c r="RLH162" s="1"/>
      <c r="RLI162" s="1"/>
      <c r="RLJ162" s="1"/>
      <c r="RLK162" s="1"/>
      <c r="RLL162" s="1"/>
      <c r="RLM162" s="1"/>
      <c r="RLN162" s="1"/>
      <c r="RLO162" s="1"/>
      <c r="RLP162" s="1"/>
      <c r="RLQ162" s="1"/>
      <c r="RLR162" s="1"/>
      <c r="RLS162" s="1"/>
      <c r="RLT162" s="1"/>
      <c r="RLU162" s="1"/>
      <c r="RLV162" s="1"/>
      <c r="RLW162" s="1"/>
      <c r="RLX162" s="1"/>
      <c r="RLY162" s="1"/>
      <c r="RLZ162" s="1"/>
      <c r="RMA162" s="1"/>
      <c r="RMB162" s="1"/>
      <c r="RMC162" s="1"/>
      <c r="RMD162" s="1"/>
      <c r="RME162" s="1"/>
      <c r="RMF162" s="1"/>
      <c r="RMG162" s="1"/>
      <c r="RMH162" s="1"/>
      <c r="RMI162" s="1"/>
      <c r="RMJ162" s="1"/>
      <c r="RMK162" s="1"/>
      <c r="RML162" s="1"/>
      <c r="RMM162" s="1"/>
      <c r="RMN162" s="1"/>
      <c r="RMO162" s="1"/>
      <c r="RMP162" s="1"/>
      <c r="RMQ162" s="1"/>
      <c r="RMR162" s="1"/>
      <c r="RMS162" s="1"/>
      <c r="RMT162" s="1"/>
      <c r="RMU162" s="1"/>
      <c r="RMV162" s="1"/>
      <c r="RMW162" s="1"/>
      <c r="RMX162" s="1"/>
      <c r="RMY162" s="1"/>
      <c r="RMZ162" s="1"/>
      <c r="RNA162" s="1"/>
      <c r="RNB162" s="1"/>
      <c r="RNC162" s="1"/>
      <c r="RND162" s="1"/>
      <c r="RNE162" s="1"/>
      <c r="RNF162" s="1"/>
      <c r="RNG162" s="1"/>
      <c r="RNH162" s="1"/>
      <c r="RNI162" s="1"/>
      <c r="RNJ162" s="1"/>
      <c r="RNK162" s="1"/>
      <c r="RNL162" s="1"/>
      <c r="RNM162" s="1"/>
      <c r="RNN162" s="1"/>
      <c r="RNO162" s="1"/>
      <c r="RNP162" s="1"/>
      <c r="RNQ162" s="1"/>
      <c r="RNR162" s="1"/>
      <c r="RNS162" s="1"/>
      <c r="RNT162" s="1"/>
      <c r="RNU162" s="1"/>
      <c r="RNV162" s="1"/>
      <c r="RNW162" s="1"/>
      <c r="RNX162" s="1"/>
      <c r="RNY162" s="1"/>
      <c r="RNZ162" s="1"/>
      <c r="ROA162" s="1"/>
      <c r="ROB162" s="1"/>
      <c r="ROC162" s="1"/>
      <c r="ROD162" s="1"/>
      <c r="ROE162" s="1"/>
      <c r="ROF162" s="1"/>
      <c r="ROG162" s="1"/>
      <c r="ROH162" s="1"/>
      <c r="ROI162" s="1"/>
      <c r="ROJ162" s="1"/>
      <c r="ROK162" s="1"/>
      <c r="ROL162" s="1"/>
      <c r="ROM162" s="1"/>
      <c r="RON162" s="1"/>
      <c r="ROO162" s="1"/>
      <c r="ROP162" s="1"/>
      <c r="ROQ162" s="1"/>
      <c r="ROR162" s="1"/>
      <c r="ROS162" s="1"/>
      <c r="ROT162" s="1"/>
      <c r="ROU162" s="1"/>
      <c r="ROV162" s="1"/>
      <c r="ROW162" s="1"/>
      <c r="ROX162" s="1"/>
      <c r="ROY162" s="1"/>
      <c r="ROZ162" s="1"/>
      <c r="RPA162" s="1"/>
      <c r="RPB162" s="1"/>
      <c r="RPC162" s="1"/>
      <c r="RPD162" s="1"/>
      <c r="RPE162" s="1"/>
      <c r="RPF162" s="1"/>
      <c r="RPG162" s="1"/>
      <c r="RPH162" s="1"/>
      <c r="RPI162" s="1"/>
      <c r="RPJ162" s="1"/>
      <c r="RPK162" s="1"/>
      <c r="RPL162" s="1"/>
      <c r="RPM162" s="1"/>
      <c r="RPN162" s="1"/>
      <c r="RPO162" s="1"/>
      <c r="RPP162" s="1"/>
      <c r="RPQ162" s="1"/>
      <c r="RPR162" s="1"/>
      <c r="RPS162" s="1"/>
      <c r="RPT162" s="1"/>
      <c r="RPU162" s="1"/>
      <c r="RPV162" s="1"/>
      <c r="RPW162" s="1"/>
      <c r="RPX162" s="1"/>
      <c r="RPY162" s="1"/>
      <c r="RPZ162" s="1"/>
      <c r="RQA162" s="1"/>
      <c r="RQB162" s="1"/>
      <c r="RQC162" s="1"/>
      <c r="RQD162" s="1"/>
      <c r="RQE162" s="1"/>
      <c r="RQF162" s="1"/>
      <c r="RQG162" s="1"/>
      <c r="RQH162" s="1"/>
      <c r="RQI162" s="1"/>
      <c r="RQJ162" s="1"/>
      <c r="RQK162" s="1"/>
      <c r="RQL162" s="1"/>
      <c r="RQM162" s="1"/>
      <c r="RQN162" s="1"/>
      <c r="RQO162" s="1"/>
      <c r="RQP162" s="1"/>
      <c r="RQQ162" s="1"/>
      <c r="RQR162" s="1"/>
      <c r="RQS162" s="1"/>
      <c r="RQT162" s="1"/>
      <c r="RQU162" s="1"/>
      <c r="RQV162" s="1"/>
      <c r="RQW162" s="1"/>
      <c r="RQX162" s="1"/>
      <c r="RQY162" s="1"/>
      <c r="RQZ162" s="1"/>
      <c r="RRA162" s="1"/>
      <c r="RRB162" s="1"/>
      <c r="RRC162" s="1"/>
      <c r="RRD162" s="1"/>
      <c r="RRE162" s="1"/>
      <c r="RRF162" s="1"/>
      <c r="RRG162" s="1"/>
      <c r="RRH162" s="1"/>
      <c r="RRI162" s="1"/>
      <c r="RRJ162" s="1"/>
      <c r="RRK162" s="1"/>
      <c r="RRL162" s="1"/>
      <c r="RRM162" s="1"/>
      <c r="RRN162" s="1"/>
      <c r="RRO162" s="1"/>
      <c r="RRP162" s="1"/>
      <c r="RRQ162" s="1"/>
      <c r="RRR162" s="1"/>
      <c r="RRS162" s="1"/>
      <c r="RRT162" s="1"/>
      <c r="RRU162" s="1"/>
      <c r="RRV162" s="1"/>
      <c r="RRW162" s="1"/>
      <c r="RRX162" s="1"/>
      <c r="RRY162" s="1"/>
      <c r="RRZ162" s="1"/>
      <c r="RSA162" s="1"/>
      <c r="RSB162" s="1"/>
      <c r="RSC162" s="1"/>
      <c r="RSD162" s="1"/>
      <c r="RSE162" s="1"/>
      <c r="RSF162" s="1"/>
      <c r="RSG162" s="1"/>
      <c r="RSH162" s="1"/>
      <c r="RSI162" s="1"/>
      <c r="RSJ162" s="1"/>
      <c r="RSK162" s="1"/>
      <c r="RSL162" s="1"/>
      <c r="RSM162" s="1"/>
      <c r="RSN162" s="1"/>
      <c r="RSO162" s="1"/>
      <c r="RSP162" s="1"/>
      <c r="RSQ162" s="1"/>
      <c r="RSR162" s="1"/>
      <c r="RSS162" s="1"/>
      <c r="RST162" s="1"/>
      <c r="RSU162" s="1"/>
      <c r="RSV162" s="1"/>
      <c r="RSW162" s="1"/>
      <c r="RSX162" s="1"/>
      <c r="RSY162" s="1"/>
      <c r="RSZ162" s="1"/>
      <c r="RTA162" s="1"/>
      <c r="RTB162" s="1"/>
      <c r="RTC162" s="1"/>
      <c r="RTD162" s="1"/>
      <c r="RTE162" s="1"/>
      <c r="RTF162" s="1"/>
      <c r="RTG162" s="1"/>
      <c r="RTH162" s="1"/>
      <c r="RTI162" s="1"/>
      <c r="RTJ162" s="1"/>
      <c r="RTK162" s="1"/>
      <c r="RTL162" s="1"/>
      <c r="RTM162" s="1"/>
      <c r="RTN162" s="1"/>
      <c r="RTO162" s="1"/>
      <c r="RTP162" s="1"/>
      <c r="RTQ162" s="1"/>
      <c r="RTR162" s="1"/>
      <c r="RTS162" s="1"/>
      <c r="RTT162" s="1"/>
      <c r="RTU162" s="1"/>
      <c r="RTV162" s="1"/>
      <c r="RTW162" s="1"/>
      <c r="RTX162" s="1"/>
      <c r="RTY162" s="1"/>
      <c r="RTZ162" s="1"/>
      <c r="RUA162" s="1"/>
      <c r="RUB162" s="1"/>
      <c r="RUC162" s="1"/>
      <c r="RUD162" s="1"/>
      <c r="RUE162" s="1"/>
      <c r="RUF162" s="1"/>
      <c r="RUG162" s="1"/>
      <c r="RUH162" s="1"/>
      <c r="RUI162" s="1"/>
      <c r="RUJ162" s="1"/>
      <c r="RUK162" s="1"/>
      <c r="RUL162" s="1"/>
      <c r="RUM162" s="1"/>
      <c r="RUN162" s="1"/>
      <c r="RUO162" s="1"/>
      <c r="RUP162" s="1"/>
      <c r="RUQ162" s="1"/>
      <c r="RUR162" s="1"/>
      <c r="RUS162" s="1"/>
      <c r="RUT162" s="1"/>
      <c r="RUU162" s="1"/>
      <c r="RUV162" s="1"/>
      <c r="RUW162" s="1"/>
      <c r="RUX162" s="1"/>
      <c r="RUY162" s="1"/>
      <c r="RUZ162" s="1"/>
      <c r="RVA162" s="1"/>
      <c r="RVB162" s="1"/>
      <c r="RVC162" s="1"/>
      <c r="RVD162" s="1"/>
      <c r="RVE162" s="1"/>
      <c r="RVF162" s="1"/>
      <c r="RVG162" s="1"/>
      <c r="RVH162" s="1"/>
      <c r="RVI162" s="1"/>
      <c r="RVJ162" s="1"/>
      <c r="RVK162" s="1"/>
      <c r="RVL162" s="1"/>
      <c r="RVM162" s="1"/>
      <c r="RVN162" s="1"/>
      <c r="RVO162" s="1"/>
      <c r="RVP162" s="1"/>
      <c r="RVQ162" s="1"/>
      <c r="RVR162" s="1"/>
      <c r="RVS162" s="1"/>
      <c r="RVT162" s="1"/>
      <c r="RVU162" s="1"/>
      <c r="RVV162" s="1"/>
      <c r="RVW162" s="1"/>
      <c r="RVX162" s="1"/>
      <c r="RVY162" s="1"/>
      <c r="RVZ162" s="1"/>
      <c r="RWA162" s="1"/>
      <c r="RWB162" s="1"/>
      <c r="RWC162" s="1"/>
      <c r="RWD162" s="1"/>
      <c r="RWE162" s="1"/>
      <c r="RWF162" s="1"/>
      <c r="RWG162" s="1"/>
      <c r="RWH162" s="1"/>
      <c r="RWI162" s="1"/>
      <c r="RWJ162" s="1"/>
      <c r="RWK162" s="1"/>
      <c r="RWL162" s="1"/>
      <c r="RWM162" s="1"/>
      <c r="RWN162" s="1"/>
      <c r="RWO162" s="1"/>
      <c r="RWP162" s="1"/>
      <c r="RWQ162" s="1"/>
      <c r="RWR162" s="1"/>
      <c r="RWS162" s="1"/>
      <c r="RWT162" s="1"/>
      <c r="RWU162" s="1"/>
      <c r="RWV162" s="1"/>
      <c r="RWW162" s="1"/>
      <c r="RWX162" s="1"/>
      <c r="RWY162" s="1"/>
      <c r="RWZ162" s="1"/>
      <c r="RXA162" s="1"/>
      <c r="RXB162" s="1"/>
      <c r="RXC162" s="1"/>
      <c r="RXD162" s="1"/>
      <c r="RXE162" s="1"/>
      <c r="RXF162" s="1"/>
      <c r="RXG162" s="1"/>
      <c r="RXH162" s="1"/>
      <c r="RXI162" s="1"/>
      <c r="RXJ162" s="1"/>
      <c r="RXK162" s="1"/>
      <c r="RXL162" s="1"/>
      <c r="RXM162" s="1"/>
      <c r="RXN162" s="1"/>
      <c r="RXO162" s="1"/>
      <c r="RXP162" s="1"/>
      <c r="RXQ162" s="1"/>
      <c r="RXR162" s="1"/>
      <c r="RXS162" s="1"/>
      <c r="RXT162" s="1"/>
      <c r="RXU162" s="1"/>
      <c r="RXV162" s="1"/>
      <c r="RXW162" s="1"/>
      <c r="RXX162" s="1"/>
      <c r="RXY162" s="1"/>
      <c r="RXZ162" s="1"/>
      <c r="RYA162" s="1"/>
      <c r="RYB162" s="1"/>
      <c r="RYC162" s="1"/>
      <c r="RYD162" s="1"/>
      <c r="RYE162" s="1"/>
      <c r="RYF162" s="1"/>
      <c r="RYG162" s="1"/>
      <c r="RYH162" s="1"/>
      <c r="RYI162" s="1"/>
      <c r="RYJ162" s="1"/>
      <c r="RYK162" s="1"/>
      <c r="RYL162" s="1"/>
      <c r="RYM162" s="1"/>
      <c r="RYN162" s="1"/>
      <c r="RYO162" s="1"/>
      <c r="RYP162" s="1"/>
      <c r="RYQ162" s="1"/>
      <c r="RYR162" s="1"/>
      <c r="RYS162" s="1"/>
      <c r="RYT162" s="1"/>
      <c r="RYU162" s="1"/>
      <c r="RYV162" s="1"/>
      <c r="RYW162" s="1"/>
      <c r="RYX162" s="1"/>
      <c r="RYY162" s="1"/>
      <c r="RYZ162" s="1"/>
      <c r="RZA162" s="1"/>
      <c r="RZB162" s="1"/>
      <c r="RZC162" s="1"/>
      <c r="RZD162" s="1"/>
      <c r="RZE162" s="1"/>
      <c r="RZF162" s="1"/>
      <c r="RZG162" s="1"/>
      <c r="RZH162" s="1"/>
      <c r="RZI162" s="1"/>
      <c r="RZJ162" s="1"/>
      <c r="RZK162" s="1"/>
      <c r="RZL162" s="1"/>
      <c r="RZM162" s="1"/>
      <c r="RZN162" s="1"/>
      <c r="RZO162" s="1"/>
      <c r="RZP162" s="1"/>
      <c r="RZQ162" s="1"/>
      <c r="RZR162" s="1"/>
      <c r="RZS162" s="1"/>
      <c r="RZT162" s="1"/>
      <c r="RZU162" s="1"/>
      <c r="RZV162" s="1"/>
      <c r="RZW162" s="1"/>
      <c r="RZX162" s="1"/>
      <c r="RZY162" s="1"/>
      <c r="RZZ162" s="1"/>
      <c r="SAA162" s="1"/>
      <c r="SAB162" s="1"/>
      <c r="SAC162" s="1"/>
      <c r="SAD162" s="1"/>
      <c r="SAE162" s="1"/>
      <c r="SAF162" s="1"/>
      <c r="SAG162" s="1"/>
      <c r="SAH162" s="1"/>
      <c r="SAI162" s="1"/>
      <c r="SAJ162" s="1"/>
      <c r="SAK162" s="1"/>
      <c r="SAL162" s="1"/>
      <c r="SAM162" s="1"/>
      <c r="SAN162" s="1"/>
      <c r="SAO162" s="1"/>
      <c r="SAP162" s="1"/>
      <c r="SAQ162" s="1"/>
      <c r="SAR162" s="1"/>
      <c r="SAS162" s="1"/>
      <c r="SAT162" s="1"/>
      <c r="SAU162" s="1"/>
      <c r="SAV162" s="1"/>
      <c r="SAW162" s="1"/>
      <c r="SAX162" s="1"/>
      <c r="SAY162" s="1"/>
      <c r="SAZ162" s="1"/>
      <c r="SBA162" s="1"/>
      <c r="SBB162" s="1"/>
      <c r="SBC162" s="1"/>
      <c r="SBD162" s="1"/>
      <c r="SBE162" s="1"/>
      <c r="SBF162" s="1"/>
      <c r="SBG162" s="1"/>
      <c r="SBH162" s="1"/>
      <c r="SBI162" s="1"/>
      <c r="SBJ162" s="1"/>
      <c r="SBK162" s="1"/>
      <c r="SBL162" s="1"/>
      <c r="SBM162" s="1"/>
      <c r="SBN162" s="1"/>
      <c r="SBO162" s="1"/>
      <c r="SBP162" s="1"/>
      <c r="SBQ162" s="1"/>
      <c r="SBR162" s="1"/>
      <c r="SBS162" s="1"/>
      <c r="SBT162" s="1"/>
      <c r="SBU162" s="1"/>
      <c r="SBV162" s="1"/>
      <c r="SBW162" s="1"/>
      <c r="SBX162" s="1"/>
      <c r="SBY162" s="1"/>
      <c r="SBZ162" s="1"/>
      <c r="SCA162" s="1"/>
      <c r="SCB162" s="1"/>
      <c r="SCC162" s="1"/>
      <c r="SCD162" s="1"/>
      <c r="SCE162" s="1"/>
      <c r="SCF162" s="1"/>
      <c r="SCG162" s="1"/>
      <c r="SCH162" s="1"/>
      <c r="SCI162" s="1"/>
      <c r="SCJ162" s="1"/>
      <c r="SCK162" s="1"/>
      <c r="SCL162" s="1"/>
      <c r="SCM162" s="1"/>
      <c r="SCN162" s="1"/>
      <c r="SCO162" s="1"/>
      <c r="SCP162" s="1"/>
      <c r="SCQ162" s="1"/>
      <c r="SCR162" s="1"/>
      <c r="SCS162" s="1"/>
      <c r="SCT162" s="1"/>
      <c r="SCU162" s="1"/>
      <c r="SCV162" s="1"/>
      <c r="SCW162" s="1"/>
      <c r="SCX162" s="1"/>
      <c r="SCY162" s="1"/>
      <c r="SCZ162" s="1"/>
      <c r="SDA162" s="1"/>
      <c r="SDB162" s="1"/>
      <c r="SDC162" s="1"/>
      <c r="SDD162" s="1"/>
      <c r="SDE162" s="1"/>
      <c r="SDF162" s="1"/>
      <c r="SDG162" s="1"/>
      <c r="SDH162" s="1"/>
      <c r="SDI162" s="1"/>
      <c r="SDJ162" s="1"/>
      <c r="SDK162" s="1"/>
      <c r="SDL162" s="1"/>
      <c r="SDM162" s="1"/>
      <c r="SDN162" s="1"/>
      <c r="SDO162" s="1"/>
      <c r="SDP162" s="1"/>
      <c r="SDQ162" s="1"/>
      <c r="SDR162" s="1"/>
      <c r="SDS162" s="1"/>
      <c r="SDT162" s="1"/>
      <c r="SDU162" s="1"/>
      <c r="SDV162" s="1"/>
      <c r="SDW162" s="1"/>
      <c r="SDX162" s="1"/>
      <c r="SDY162" s="1"/>
      <c r="SDZ162" s="1"/>
      <c r="SEA162" s="1"/>
      <c r="SEB162" s="1"/>
      <c r="SEC162" s="1"/>
      <c r="SED162" s="1"/>
      <c r="SEE162" s="1"/>
      <c r="SEF162" s="1"/>
      <c r="SEG162" s="1"/>
      <c r="SEH162" s="1"/>
      <c r="SEI162" s="1"/>
      <c r="SEJ162" s="1"/>
      <c r="SEK162" s="1"/>
      <c r="SEL162" s="1"/>
      <c r="SEM162" s="1"/>
      <c r="SEN162" s="1"/>
      <c r="SEO162" s="1"/>
      <c r="SEP162" s="1"/>
      <c r="SEQ162" s="1"/>
      <c r="SER162" s="1"/>
      <c r="SES162" s="1"/>
      <c r="SET162" s="1"/>
      <c r="SEU162" s="1"/>
      <c r="SEV162" s="1"/>
      <c r="SEW162" s="1"/>
      <c r="SEX162" s="1"/>
      <c r="SEY162" s="1"/>
      <c r="SEZ162" s="1"/>
      <c r="SFA162" s="1"/>
      <c r="SFB162" s="1"/>
      <c r="SFC162" s="1"/>
      <c r="SFD162" s="1"/>
      <c r="SFE162" s="1"/>
      <c r="SFF162" s="1"/>
      <c r="SFG162" s="1"/>
      <c r="SFH162" s="1"/>
      <c r="SFI162" s="1"/>
      <c r="SFJ162" s="1"/>
      <c r="SFK162" s="1"/>
      <c r="SFL162" s="1"/>
      <c r="SFM162" s="1"/>
      <c r="SFN162" s="1"/>
      <c r="SFO162" s="1"/>
      <c r="SFP162" s="1"/>
      <c r="SFQ162" s="1"/>
      <c r="SFR162" s="1"/>
      <c r="SFS162" s="1"/>
      <c r="SFT162" s="1"/>
      <c r="SFU162" s="1"/>
      <c r="SFV162" s="1"/>
      <c r="SFW162" s="1"/>
      <c r="SFX162" s="1"/>
      <c r="SFY162" s="1"/>
      <c r="SFZ162" s="1"/>
      <c r="SGA162" s="1"/>
      <c r="SGB162" s="1"/>
      <c r="SGC162" s="1"/>
      <c r="SGD162" s="1"/>
      <c r="SGE162" s="1"/>
      <c r="SGF162" s="1"/>
      <c r="SGG162" s="1"/>
      <c r="SGH162" s="1"/>
      <c r="SGI162" s="1"/>
      <c r="SGJ162" s="1"/>
      <c r="SGK162" s="1"/>
      <c r="SGL162" s="1"/>
      <c r="SGM162" s="1"/>
      <c r="SGN162" s="1"/>
      <c r="SGO162" s="1"/>
      <c r="SGP162" s="1"/>
      <c r="SGQ162" s="1"/>
      <c r="SGR162" s="1"/>
      <c r="SGS162" s="1"/>
      <c r="SGT162" s="1"/>
      <c r="SGU162" s="1"/>
      <c r="SGV162" s="1"/>
      <c r="SGW162" s="1"/>
      <c r="SGX162" s="1"/>
      <c r="SGY162" s="1"/>
      <c r="SGZ162" s="1"/>
      <c r="SHA162" s="1"/>
      <c r="SHB162" s="1"/>
      <c r="SHC162" s="1"/>
      <c r="SHD162" s="1"/>
      <c r="SHE162" s="1"/>
      <c r="SHF162" s="1"/>
      <c r="SHG162" s="1"/>
      <c r="SHH162" s="1"/>
      <c r="SHI162" s="1"/>
      <c r="SHJ162" s="1"/>
      <c r="SHK162" s="1"/>
      <c r="SHL162" s="1"/>
      <c r="SHM162" s="1"/>
      <c r="SHN162" s="1"/>
      <c r="SHO162" s="1"/>
      <c r="SHP162" s="1"/>
      <c r="SHQ162" s="1"/>
      <c r="SHR162" s="1"/>
      <c r="SHS162" s="1"/>
      <c r="SHT162" s="1"/>
      <c r="SHU162" s="1"/>
      <c r="SHV162" s="1"/>
      <c r="SHW162" s="1"/>
      <c r="SHX162" s="1"/>
      <c r="SHY162" s="1"/>
      <c r="SHZ162" s="1"/>
      <c r="SIA162" s="1"/>
      <c r="SIB162" s="1"/>
      <c r="SIC162" s="1"/>
      <c r="SID162" s="1"/>
      <c r="SIE162" s="1"/>
      <c r="SIF162" s="1"/>
      <c r="SIG162" s="1"/>
      <c r="SIH162" s="1"/>
      <c r="SII162" s="1"/>
      <c r="SIJ162" s="1"/>
      <c r="SIK162" s="1"/>
      <c r="SIL162" s="1"/>
      <c r="SIM162" s="1"/>
      <c r="SIN162" s="1"/>
      <c r="SIO162" s="1"/>
      <c r="SIP162" s="1"/>
      <c r="SIQ162" s="1"/>
      <c r="SIR162" s="1"/>
      <c r="SIS162" s="1"/>
      <c r="SIT162" s="1"/>
      <c r="SIU162" s="1"/>
      <c r="SIV162" s="1"/>
      <c r="SIW162" s="1"/>
      <c r="SIX162" s="1"/>
      <c r="SIY162" s="1"/>
      <c r="SIZ162" s="1"/>
      <c r="SJA162" s="1"/>
      <c r="SJB162" s="1"/>
      <c r="SJC162" s="1"/>
      <c r="SJD162" s="1"/>
      <c r="SJE162" s="1"/>
      <c r="SJF162" s="1"/>
      <c r="SJG162" s="1"/>
      <c r="SJH162" s="1"/>
      <c r="SJI162" s="1"/>
      <c r="SJJ162" s="1"/>
      <c r="SJK162" s="1"/>
      <c r="SJL162" s="1"/>
      <c r="SJM162" s="1"/>
      <c r="SJN162" s="1"/>
      <c r="SJO162" s="1"/>
      <c r="SJP162" s="1"/>
      <c r="SJQ162" s="1"/>
      <c r="SJR162" s="1"/>
      <c r="SJS162" s="1"/>
      <c r="SJT162" s="1"/>
      <c r="SJU162" s="1"/>
      <c r="SJV162" s="1"/>
      <c r="SJW162" s="1"/>
      <c r="SJX162" s="1"/>
      <c r="SJY162" s="1"/>
      <c r="SJZ162" s="1"/>
      <c r="SKA162" s="1"/>
      <c r="SKB162" s="1"/>
      <c r="SKC162" s="1"/>
      <c r="SKD162" s="1"/>
      <c r="SKE162" s="1"/>
      <c r="SKF162" s="1"/>
      <c r="SKG162" s="1"/>
      <c r="SKH162" s="1"/>
      <c r="SKI162" s="1"/>
      <c r="SKJ162" s="1"/>
      <c r="SKK162" s="1"/>
      <c r="SKL162" s="1"/>
      <c r="SKM162" s="1"/>
      <c r="SKN162" s="1"/>
      <c r="SKO162" s="1"/>
      <c r="SKP162" s="1"/>
      <c r="SKQ162" s="1"/>
      <c r="SKR162" s="1"/>
      <c r="SKS162" s="1"/>
      <c r="SKT162" s="1"/>
      <c r="SKU162" s="1"/>
      <c r="SKV162" s="1"/>
      <c r="SKW162" s="1"/>
      <c r="SKX162" s="1"/>
      <c r="SKY162" s="1"/>
      <c r="SKZ162" s="1"/>
      <c r="SLA162" s="1"/>
      <c r="SLB162" s="1"/>
      <c r="SLC162" s="1"/>
      <c r="SLD162" s="1"/>
      <c r="SLE162" s="1"/>
      <c r="SLF162" s="1"/>
      <c r="SLG162" s="1"/>
      <c r="SLH162" s="1"/>
      <c r="SLI162" s="1"/>
      <c r="SLJ162" s="1"/>
      <c r="SLK162" s="1"/>
      <c r="SLL162" s="1"/>
      <c r="SLM162" s="1"/>
      <c r="SLN162" s="1"/>
      <c r="SLO162" s="1"/>
      <c r="SLP162" s="1"/>
      <c r="SLQ162" s="1"/>
      <c r="SLR162" s="1"/>
      <c r="SLS162" s="1"/>
      <c r="SLT162" s="1"/>
      <c r="SLU162" s="1"/>
      <c r="SLV162" s="1"/>
      <c r="SLW162" s="1"/>
      <c r="SLX162" s="1"/>
      <c r="SLY162" s="1"/>
      <c r="SLZ162" s="1"/>
      <c r="SMA162" s="1"/>
      <c r="SMB162" s="1"/>
      <c r="SMC162" s="1"/>
      <c r="SMD162" s="1"/>
      <c r="SME162" s="1"/>
      <c r="SMF162" s="1"/>
      <c r="SMG162" s="1"/>
      <c r="SMH162" s="1"/>
      <c r="SMI162" s="1"/>
      <c r="SMJ162" s="1"/>
      <c r="SMK162" s="1"/>
      <c r="SML162" s="1"/>
      <c r="SMM162" s="1"/>
      <c r="SMN162" s="1"/>
      <c r="SMO162" s="1"/>
      <c r="SMP162" s="1"/>
      <c r="SMQ162" s="1"/>
      <c r="SMR162" s="1"/>
      <c r="SMS162" s="1"/>
      <c r="SMT162" s="1"/>
      <c r="SMU162" s="1"/>
      <c r="SMV162" s="1"/>
      <c r="SMW162" s="1"/>
      <c r="SMX162" s="1"/>
      <c r="SMY162" s="1"/>
      <c r="SMZ162" s="1"/>
      <c r="SNA162" s="1"/>
      <c r="SNB162" s="1"/>
      <c r="SNC162" s="1"/>
      <c r="SND162" s="1"/>
      <c r="SNE162" s="1"/>
      <c r="SNF162" s="1"/>
      <c r="SNG162" s="1"/>
      <c r="SNH162" s="1"/>
      <c r="SNI162" s="1"/>
      <c r="SNJ162" s="1"/>
      <c r="SNK162" s="1"/>
      <c r="SNL162" s="1"/>
      <c r="SNM162" s="1"/>
      <c r="SNN162" s="1"/>
      <c r="SNO162" s="1"/>
      <c r="SNP162" s="1"/>
      <c r="SNQ162" s="1"/>
      <c r="SNR162" s="1"/>
      <c r="SNS162" s="1"/>
      <c r="SNT162" s="1"/>
      <c r="SNU162" s="1"/>
      <c r="SNV162" s="1"/>
      <c r="SNW162" s="1"/>
      <c r="SNX162" s="1"/>
      <c r="SNY162" s="1"/>
      <c r="SNZ162" s="1"/>
      <c r="SOA162" s="1"/>
      <c r="SOB162" s="1"/>
      <c r="SOC162" s="1"/>
      <c r="SOD162" s="1"/>
      <c r="SOE162" s="1"/>
      <c r="SOF162" s="1"/>
      <c r="SOG162" s="1"/>
      <c r="SOH162" s="1"/>
      <c r="SOI162" s="1"/>
      <c r="SOJ162" s="1"/>
      <c r="SOK162" s="1"/>
      <c r="SOL162" s="1"/>
      <c r="SOM162" s="1"/>
      <c r="SON162" s="1"/>
      <c r="SOO162" s="1"/>
      <c r="SOP162" s="1"/>
      <c r="SOQ162" s="1"/>
      <c r="SOR162" s="1"/>
      <c r="SOS162" s="1"/>
      <c r="SOT162" s="1"/>
      <c r="SOU162" s="1"/>
      <c r="SOV162" s="1"/>
      <c r="SOW162" s="1"/>
      <c r="SOX162" s="1"/>
      <c r="SOY162" s="1"/>
      <c r="SOZ162" s="1"/>
      <c r="SPA162" s="1"/>
      <c r="SPB162" s="1"/>
      <c r="SPC162" s="1"/>
      <c r="SPD162" s="1"/>
      <c r="SPE162" s="1"/>
      <c r="SPF162" s="1"/>
      <c r="SPG162" s="1"/>
      <c r="SPH162" s="1"/>
      <c r="SPI162" s="1"/>
      <c r="SPJ162" s="1"/>
      <c r="SPK162" s="1"/>
      <c r="SPL162" s="1"/>
      <c r="SPM162" s="1"/>
      <c r="SPN162" s="1"/>
      <c r="SPO162" s="1"/>
      <c r="SPP162" s="1"/>
      <c r="SPQ162" s="1"/>
      <c r="SPR162" s="1"/>
      <c r="SPS162" s="1"/>
      <c r="SPT162" s="1"/>
      <c r="SPU162" s="1"/>
      <c r="SPV162" s="1"/>
      <c r="SPW162" s="1"/>
      <c r="SPX162" s="1"/>
      <c r="SPY162" s="1"/>
      <c r="SPZ162" s="1"/>
      <c r="SQA162" s="1"/>
      <c r="SQB162" s="1"/>
      <c r="SQC162" s="1"/>
      <c r="SQD162" s="1"/>
      <c r="SQE162" s="1"/>
      <c r="SQF162" s="1"/>
      <c r="SQG162" s="1"/>
      <c r="SQH162" s="1"/>
      <c r="SQI162" s="1"/>
      <c r="SQJ162" s="1"/>
      <c r="SQK162" s="1"/>
      <c r="SQL162" s="1"/>
      <c r="SQM162" s="1"/>
      <c r="SQN162" s="1"/>
      <c r="SQO162" s="1"/>
      <c r="SQP162" s="1"/>
      <c r="SQQ162" s="1"/>
      <c r="SQR162" s="1"/>
      <c r="SQS162" s="1"/>
      <c r="SQT162" s="1"/>
      <c r="SQU162" s="1"/>
      <c r="SQV162" s="1"/>
      <c r="SQW162" s="1"/>
      <c r="SQX162" s="1"/>
      <c r="SQY162" s="1"/>
      <c r="SQZ162" s="1"/>
      <c r="SRA162" s="1"/>
      <c r="SRB162" s="1"/>
      <c r="SRC162" s="1"/>
      <c r="SRD162" s="1"/>
      <c r="SRE162" s="1"/>
      <c r="SRF162" s="1"/>
      <c r="SRG162" s="1"/>
      <c r="SRH162" s="1"/>
      <c r="SRI162" s="1"/>
      <c r="SRJ162" s="1"/>
      <c r="SRK162" s="1"/>
      <c r="SRL162" s="1"/>
      <c r="SRM162" s="1"/>
      <c r="SRN162" s="1"/>
      <c r="SRO162" s="1"/>
      <c r="SRP162" s="1"/>
      <c r="SRQ162" s="1"/>
      <c r="SRR162" s="1"/>
      <c r="SRS162" s="1"/>
      <c r="SRT162" s="1"/>
      <c r="SRU162" s="1"/>
      <c r="SRV162" s="1"/>
      <c r="SRW162" s="1"/>
      <c r="SRX162" s="1"/>
      <c r="SRY162" s="1"/>
      <c r="SRZ162" s="1"/>
      <c r="SSA162" s="1"/>
      <c r="SSB162" s="1"/>
      <c r="SSC162" s="1"/>
      <c r="SSD162" s="1"/>
      <c r="SSE162" s="1"/>
      <c r="SSF162" s="1"/>
      <c r="SSG162" s="1"/>
      <c r="SSH162" s="1"/>
      <c r="SSI162" s="1"/>
      <c r="SSJ162" s="1"/>
      <c r="SSK162" s="1"/>
      <c r="SSL162" s="1"/>
      <c r="SSM162" s="1"/>
      <c r="SSN162" s="1"/>
      <c r="SSO162" s="1"/>
      <c r="SSP162" s="1"/>
      <c r="SSQ162" s="1"/>
      <c r="SSR162" s="1"/>
      <c r="SSS162" s="1"/>
      <c r="SST162" s="1"/>
      <c r="SSU162" s="1"/>
      <c r="SSV162" s="1"/>
      <c r="SSW162" s="1"/>
      <c r="SSX162" s="1"/>
      <c r="SSY162" s="1"/>
      <c r="SSZ162" s="1"/>
      <c r="STA162" s="1"/>
      <c r="STB162" s="1"/>
      <c r="STC162" s="1"/>
      <c r="STD162" s="1"/>
      <c r="STE162" s="1"/>
      <c r="STF162" s="1"/>
      <c r="STG162" s="1"/>
      <c r="STH162" s="1"/>
      <c r="STI162" s="1"/>
      <c r="STJ162" s="1"/>
      <c r="STK162" s="1"/>
      <c r="STL162" s="1"/>
      <c r="STM162" s="1"/>
      <c r="STN162" s="1"/>
      <c r="STO162" s="1"/>
      <c r="STP162" s="1"/>
      <c r="STQ162" s="1"/>
      <c r="STR162" s="1"/>
      <c r="STS162" s="1"/>
      <c r="STT162" s="1"/>
      <c r="STU162" s="1"/>
      <c r="STV162" s="1"/>
      <c r="STW162" s="1"/>
      <c r="STX162" s="1"/>
      <c r="STY162" s="1"/>
      <c r="STZ162" s="1"/>
      <c r="SUA162" s="1"/>
      <c r="SUB162" s="1"/>
      <c r="SUC162" s="1"/>
      <c r="SUD162" s="1"/>
      <c r="SUE162" s="1"/>
      <c r="SUF162" s="1"/>
      <c r="SUG162" s="1"/>
      <c r="SUH162" s="1"/>
      <c r="SUI162" s="1"/>
      <c r="SUJ162" s="1"/>
      <c r="SUK162" s="1"/>
      <c r="SUL162" s="1"/>
      <c r="SUM162" s="1"/>
      <c r="SUN162" s="1"/>
      <c r="SUO162" s="1"/>
      <c r="SUP162" s="1"/>
      <c r="SUQ162" s="1"/>
      <c r="SUR162" s="1"/>
      <c r="SUS162" s="1"/>
      <c r="SUT162" s="1"/>
      <c r="SUU162" s="1"/>
      <c r="SUV162" s="1"/>
      <c r="SUW162" s="1"/>
      <c r="SUX162" s="1"/>
      <c r="SUY162" s="1"/>
      <c r="SUZ162" s="1"/>
      <c r="SVA162" s="1"/>
      <c r="SVB162" s="1"/>
      <c r="SVC162" s="1"/>
      <c r="SVD162" s="1"/>
      <c r="SVE162" s="1"/>
      <c r="SVF162" s="1"/>
      <c r="SVG162" s="1"/>
      <c r="SVH162" s="1"/>
      <c r="SVI162" s="1"/>
      <c r="SVJ162" s="1"/>
      <c r="SVK162" s="1"/>
      <c r="SVL162" s="1"/>
      <c r="SVM162" s="1"/>
      <c r="SVN162" s="1"/>
      <c r="SVO162" s="1"/>
      <c r="SVP162" s="1"/>
      <c r="SVQ162" s="1"/>
      <c r="SVR162" s="1"/>
      <c r="SVS162" s="1"/>
      <c r="SVT162" s="1"/>
      <c r="SVU162" s="1"/>
      <c r="SVV162" s="1"/>
      <c r="SVW162" s="1"/>
      <c r="SVX162" s="1"/>
      <c r="SVY162" s="1"/>
      <c r="SVZ162" s="1"/>
      <c r="SWA162" s="1"/>
      <c r="SWB162" s="1"/>
      <c r="SWC162" s="1"/>
      <c r="SWD162" s="1"/>
      <c r="SWE162" s="1"/>
      <c r="SWF162" s="1"/>
      <c r="SWG162" s="1"/>
      <c r="SWH162" s="1"/>
      <c r="SWI162" s="1"/>
      <c r="SWJ162" s="1"/>
      <c r="SWK162" s="1"/>
      <c r="SWL162" s="1"/>
      <c r="SWM162" s="1"/>
      <c r="SWN162" s="1"/>
      <c r="SWO162" s="1"/>
      <c r="SWP162" s="1"/>
      <c r="SWQ162" s="1"/>
      <c r="SWR162" s="1"/>
      <c r="SWS162" s="1"/>
      <c r="SWT162" s="1"/>
      <c r="SWU162" s="1"/>
      <c r="SWV162" s="1"/>
      <c r="SWW162" s="1"/>
      <c r="SWX162" s="1"/>
      <c r="SWY162" s="1"/>
      <c r="SWZ162" s="1"/>
      <c r="SXA162" s="1"/>
      <c r="SXB162" s="1"/>
      <c r="SXC162" s="1"/>
      <c r="SXD162" s="1"/>
      <c r="SXE162" s="1"/>
      <c r="SXF162" s="1"/>
      <c r="SXG162" s="1"/>
      <c r="SXH162" s="1"/>
      <c r="SXI162" s="1"/>
      <c r="SXJ162" s="1"/>
      <c r="SXK162" s="1"/>
      <c r="SXL162" s="1"/>
      <c r="SXM162" s="1"/>
      <c r="SXN162" s="1"/>
      <c r="SXO162" s="1"/>
      <c r="SXP162" s="1"/>
      <c r="SXQ162" s="1"/>
      <c r="SXR162" s="1"/>
      <c r="SXS162" s="1"/>
      <c r="SXT162" s="1"/>
      <c r="SXU162" s="1"/>
      <c r="SXV162" s="1"/>
      <c r="SXW162" s="1"/>
      <c r="SXX162" s="1"/>
      <c r="SXY162" s="1"/>
      <c r="SXZ162" s="1"/>
      <c r="SYA162" s="1"/>
      <c r="SYB162" s="1"/>
      <c r="SYC162" s="1"/>
      <c r="SYD162" s="1"/>
      <c r="SYE162" s="1"/>
      <c r="SYF162" s="1"/>
      <c r="SYG162" s="1"/>
      <c r="SYH162" s="1"/>
      <c r="SYI162" s="1"/>
      <c r="SYJ162" s="1"/>
      <c r="SYK162" s="1"/>
      <c r="SYL162" s="1"/>
      <c r="SYM162" s="1"/>
      <c r="SYN162" s="1"/>
      <c r="SYO162" s="1"/>
      <c r="SYP162" s="1"/>
      <c r="SYQ162" s="1"/>
      <c r="SYR162" s="1"/>
      <c r="SYS162" s="1"/>
      <c r="SYT162" s="1"/>
      <c r="SYU162" s="1"/>
      <c r="SYV162" s="1"/>
      <c r="SYW162" s="1"/>
      <c r="SYX162" s="1"/>
      <c r="SYY162" s="1"/>
      <c r="SYZ162" s="1"/>
      <c r="SZA162" s="1"/>
      <c r="SZB162" s="1"/>
      <c r="SZC162" s="1"/>
      <c r="SZD162" s="1"/>
      <c r="SZE162" s="1"/>
      <c r="SZF162" s="1"/>
      <c r="SZG162" s="1"/>
      <c r="SZH162" s="1"/>
      <c r="SZI162" s="1"/>
      <c r="SZJ162" s="1"/>
      <c r="SZK162" s="1"/>
      <c r="SZL162" s="1"/>
      <c r="SZM162" s="1"/>
      <c r="SZN162" s="1"/>
      <c r="SZO162" s="1"/>
      <c r="SZP162" s="1"/>
      <c r="SZQ162" s="1"/>
      <c r="SZR162" s="1"/>
      <c r="SZS162" s="1"/>
      <c r="SZT162" s="1"/>
      <c r="SZU162" s="1"/>
      <c r="SZV162" s="1"/>
      <c r="SZW162" s="1"/>
      <c r="SZX162" s="1"/>
      <c r="SZY162" s="1"/>
      <c r="SZZ162" s="1"/>
      <c r="TAA162" s="1"/>
      <c r="TAB162" s="1"/>
      <c r="TAC162" s="1"/>
      <c r="TAD162" s="1"/>
      <c r="TAE162" s="1"/>
      <c r="TAF162" s="1"/>
      <c r="TAG162" s="1"/>
      <c r="TAH162" s="1"/>
      <c r="TAI162" s="1"/>
      <c r="TAJ162" s="1"/>
      <c r="TAK162" s="1"/>
      <c r="TAL162" s="1"/>
      <c r="TAM162" s="1"/>
      <c r="TAN162" s="1"/>
      <c r="TAO162" s="1"/>
      <c r="TAP162" s="1"/>
      <c r="TAQ162" s="1"/>
      <c r="TAR162" s="1"/>
      <c r="TAS162" s="1"/>
      <c r="TAT162" s="1"/>
      <c r="TAU162" s="1"/>
      <c r="TAV162" s="1"/>
      <c r="TAW162" s="1"/>
      <c r="TAX162" s="1"/>
      <c r="TAY162" s="1"/>
      <c r="TAZ162" s="1"/>
      <c r="TBA162" s="1"/>
      <c r="TBB162" s="1"/>
      <c r="TBC162" s="1"/>
      <c r="TBD162" s="1"/>
      <c r="TBE162" s="1"/>
      <c r="TBF162" s="1"/>
      <c r="TBG162" s="1"/>
      <c r="TBH162" s="1"/>
      <c r="TBI162" s="1"/>
      <c r="TBJ162" s="1"/>
      <c r="TBK162" s="1"/>
      <c r="TBL162" s="1"/>
      <c r="TBM162" s="1"/>
      <c r="TBN162" s="1"/>
      <c r="TBO162" s="1"/>
      <c r="TBP162" s="1"/>
      <c r="TBQ162" s="1"/>
      <c r="TBR162" s="1"/>
      <c r="TBS162" s="1"/>
      <c r="TBT162" s="1"/>
      <c r="TBU162" s="1"/>
      <c r="TBV162" s="1"/>
      <c r="TBW162" s="1"/>
      <c r="TBX162" s="1"/>
      <c r="TBY162" s="1"/>
      <c r="TBZ162" s="1"/>
      <c r="TCA162" s="1"/>
      <c r="TCB162" s="1"/>
      <c r="TCC162" s="1"/>
      <c r="TCD162" s="1"/>
      <c r="TCE162" s="1"/>
      <c r="TCF162" s="1"/>
      <c r="TCG162" s="1"/>
      <c r="TCH162" s="1"/>
      <c r="TCI162" s="1"/>
      <c r="TCJ162" s="1"/>
      <c r="TCK162" s="1"/>
      <c r="TCL162" s="1"/>
      <c r="TCM162" s="1"/>
      <c r="TCN162" s="1"/>
      <c r="TCO162" s="1"/>
      <c r="TCP162" s="1"/>
      <c r="TCQ162" s="1"/>
      <c r="TCR162" s="1"/>
      <c r="TCS162" s="1"/>
      <c r="TCT162" s="1"/>
      <c r="TCU162" s="1"/>
      <c r="TCV162" s="1"/>
      <c r="TCW162" s="1"/>
      <c r="TCX162" s="1"/>
      <c r="TCY162" s="1"/>
      <c r="TCZ162" s="1"/>
      <c r="TDA162" s="1"/>
      <c r="TDB162" s="1"/>
      <c r="TDC162" s="1"/>
      <c r="TDD162" s="1"/>
      <c r="TDE162" s="1"/>
      <c r="TDF162" s="1"/>
      <c r="TDG162" s="1"/>
      <c r="TDH162" s="1"/>
      <c r="TDI162" s="1"/>
      <c r="TDJ162" s="1"/>
      <c r="TDK162" s="1"/>
      <c r="TDL162" s="1"/>
      <c r="TDM162" s="1"/>
      <c r="TDN162" s="1"/>
      <c r="TDO162" s="1"/>
      <c r="TDP162" s="1"/>
      <c r="TDQ162" s="1"/>
      <c r="TDR162" s="1"/>
      <c r="TDS162" s="1"/>
      <c r="TDT162" s="1"/>
      <c r="TDU162" s="1"/>
      <c r="TDV162" s="1"/>
      <c r="TDW162" s="1"/>
      <c r="TDX162" s="1"/>
      <c r="TDY162" s="1"/>
      <c r="TDZ162" s="1"/>
      <c r="TEA162" s="1"/>
      <c r="TEB162" s="1"/>
      <c r="TEC162" s="1"/>
      <c r="TED162" s="1"/>
      <c r="TEE162" s="1"/>
      <c r="TEF162" s="1"/>
      <c r="TEG162" s="1"/>
      <c r="TEH162" s="1"/>
      <c r="TEI162" s="1"/>
      <c r="TEJ162" s="1"/>
      <c r="TEK162" s="1"/>
      <c r="TEL162" s="1"/>
      <c r="TEM162" s="1"/>
      <c r="TEN162" s="1"/>
      <c r="TEO162" s="1"/>
      <c r="TEP162" s="1"/>
      <c r="TEQ162" s="1"/>
      <c r="TER162" s="1"/>
      <c r="TES162" s="1"/>
      <c r="TET162" s="1"/>
      <c r="TEU162" s="1"/>
      <c r="TEV162" s="1"/>
      <c r="TEW162" s="1"/>
      <c r="TEX162" s="1"/>
      <c r="TEY162" s="1"/>
      <c r="TEZ162" s="1"/>
      <c r="TFA162" s="1"/>
      <c r="TFB162" s="1"/>
      <c r="TFC162" s="1"/>
      <c r="TFD162" s="1"/>
      <c r="TFE162" s="1"/>
      <c r="TFF162" s="1"/>
      <c r="TFG162" s="1"/>
      <c r="TFH162" s="1"/>
      <c r="TFI162" s="1"/>
      <c r="TFJ162" s="1"/>
      <c r="TFK162" s="1"/>
      <c r="TFL162" s="1"/>
      <c r="TFM162" s="1"/>
      <c r="TFN162" s="1"/>
      <c r="TFO162" s="1"/>
      <c r="TFP162" s="1"/>
      <c r="TFQ162" s="1"/>
      <c r="TFR162" s="1"/>
      <c r="TFS162" s="1"/>
      <c r="TFT162" s="1"/>
      <c r="TFU162" s="1"/>
      <c r="TFV162" s="1"/>
      <c r="TFW162" s="1"/>
      <c r="TFX162" s="1"/>
      <c r="TFY162" s="1"/>
      <c r="TFZ162" s="1"/>
      <c r="TGA162" s="1"/>
      <c r="TGB162" s="1"/>
      <c r="TGC162" s="1"/>
      <c r="TGD162" s="1"/>
      <c r="TGE162" s="1"/>
      <c r="TGF162" s="1"/>
      <c r="TGG162" s="1"/>
      <c r="TGH162" s="1"/>
      <c r="TGI162" s="1"/>
      <c r="TGJ162" s="1"/>
      <c r="TGK162" s="1"/>
      <c r="TGL162" s="1"/>
      <c r="TGM162" s="1"/>
      <c r="TGN162" s="1"/>
      <c r="TGO162" s="1"/>
      <c r="TGP162" s="1"/>
      <c r="TGQ162" s="1"/>
      <c r="TGR162" s="1"/>
      <c r="TGS162" s="1"/>
      <c r="TGT162" s="1"/>
      <c r="TGU162" s="1"/>
      <c r="TGV162" s="1"/>
      <c r="TGW162" s="1"/>
      <c r="TGX162" s="1"/>
      <c r="TGY162" s="1"/>
      <c r="TGZ162" s="1"/>
      <c r="THA162" s="1"/>
      <c r="THB162" s="1"/>
      <c r="THC162" s="1"/>
      <c r="THD162" s="1"/>
      <c r="THE162" s="1"/>
      <c r="THF162" s="1"/>
      <c r="THG162" s="1"/>
      <c r="THH162" s="1"/>
      <c r="THI162" s="1"/>
      <c r="THJ162" s="1"/>
      <c r="THK162" s="1"/>
      <c r="THL162" s="1"/>
      <c r="THM162" s="1"/>
      <c r="THN162" s="1"/>
      <c r="THO162" s="1"/>
      <c r="THP162" s="1"/>
      <c r="THQ162" s="1"/>
      <c r="THR162" s="1"/>
      <c r="THS162" s="1"/>
      <c r="THT162" s="1"/>
      <c r="THU162" s="1"/>
      <c r="THV162" s="1"/>
      <c r="THW162" s="1"/>
      <c r="THX162" s="1"/>
      <c r="THY162" s="1"/>
      <c r="THZ162" s="1"/>
      <c r="TIA162" s="1"/>
      <c r="TIB162" s="1"/>
      <c r="TIC162" s="1"/>
      <c r="TID162" s="1"/>
      <c r="TIE162" s="1"/>
      <c r="TIF162" s="1"/>
      <c r="TIG162" s="1"/>
      <c r="TIH162" s="1"/>
      <c r="TII162" s="1"/>
      <c r="TIJ162" s="1"/>
      <c r="TIK162" s="1"/>
      <c r="TIL162" s="1"/>
      <c r="TIM162" s="1"/>
      <c r="TIN162" s="1"/>
      <c r="TIO162" s="1"/>
      <c r="TIP162" s="1"/>
      <c r="TIQ162" s="1"/>
      <c r="TIR162" s="1"/>
      <c r="TIS162" s="1"/>
      <c r="TIT162" s="1"/>
      <c r="TIU162" s="1"/>
      <c r="TIV162" s="1"/>
      <c r="TIW162" s="1"/>
      <c r="TIX162" s="1"/>
      <c r="TIY162" s="1"/>
      <c r="TIZ162" s="1"/>
      <c r="TJA162" s="1"/>
      <c r="TJB162" s="1"/>
      <c r="TJC162" s="1"/>
      <c r="TJD162" s="1"/>
      <c r="TJE162" s="1"/>
      <c r="TJF162" s="1"/>
      <c r="TJG162" s="1"/>
      <c r="TJH162" s="1"/>
      <c r="TJI162" s="1"/>
      <c r="TJJ162" s="1"/>
      <c r="TJK162" s="1"/>
      <c r="TJL162" s="1"/>
      <c r="TJM162" s="1"/>
      <c r="TJN162" s="1"/>
      <c r="TJO162" s="1"/>
      <c r="TJP162" s="1"/>
      <c r="TJQ162" s="1"/>
      <c r="TJR162" s="1"/>
      <c r="TJS162" s="1"/>
      <c r="TJT162" s="1"/>
      <c r="TJU162" s="1"/>
      <c r="TJV162" s="1"/>
      <c r="TJW162" s="1"/>
      <c r="TJX162" s="1"/>
      <c r="TJY162" s="1"/>
      <c r="TJZ162" s="1"/>
      <c r="TKA162" s="1"/>
      <c r="TKB162" s="1"/>
      <c r="TKC162" s="1"/>
      <c r="TKD162" s="1"/>
      <c r="TKE162" s="1"/>
      <c r="TKF162" s="1"/>
      <c r="TKG162" s="1"/>
      <c r="TKH162" s="1"/>
      <c r="TKI162" s="1"/>
      <c r="TKJ162" s="1"/>
      <c r="TKK162" s="1"/>
      <c r="TKL162" s="1"/>
      <c r="TKM162" s="1"/>
      <c r="TKN162" s="1"/>
      <c r="TKO162" s="1"/>
      <c r="TKP162" s="1"/>
      <c r="TKQ162" s="1"/>
      <c r="TKR162" s="1"/>
      <c r="TKS162" s="1"/>
      <c r="TKT162" s="1"/>
      <c r="TKU162" s="1"/>
      <c r="TKV162" s="1"/>
      <c r="TKW162" s="1"/>
      <c r="TKX162" s="1"/>
      <c r="TKY162" s="1"/>
      <c r="TKZ162" s="1"/>
      <c r="TLA162" s="1"/>
      <c r="TLB162" s="1"/>
      <c r="TLC162" s="1"/>
      <c r="TLD162" s="1"/>
      <c r="TLE162" s="1"/>
      <c r="TLF162" s="1"/>
      <c r="TLG162" s="1"/>
      <c r="TLH162" s="1"/>
      <c r="TLI162" s="1"/>
      <c r="TLJ162" s="1"/>
      <c r="TLK162" s="1"/>
      <c r="TLL162" s="1"/>
      <c r="TLM162" s="1"/>
      <c r="TLN162" s="1"/>
      <c r="TLO162" s="1"/>
      <c r="TLP162" s="1"/>
      <c r="TLQ162" s="1"/>
      <c r="TLR162" s="1"/>
      <c r="TLS162" s="1"/>
      <c r="TLT162" s="1"/>
      <c r="TLU162" s="1"/>
      <c r="TLV162" s="1"/>
      <c r="TLW162" s="1"/>
      <c r="TLX162" s="1"/>
      <c r="TLY162" s="1"/>
      <c r="TLZ162" s="1"/>
      <c r="TMA162" s="1"/>
      <c r="TMB162" s="1"/>
      <c r="TMC162" s="1"/>
      <c r="TMD162" s="1"/>
      <c r="TME162" s="1"/>
      <c r="TMF162" s="1"/>
      <c r="TMG162" s="1"/>
      <c r="TMH162" s="1"/>
      <c r="TMI162" s="1"/>
      <c r="TMJ162" s="1"/>
      <c r="TMK162" s="1"/>
      <c r="TML162" s="1"/>
      <c r="TMM162" s="1"/>
      <c r="TMN162" s="1"/>
      <c r="TMO162" s="1"/>
      <c r="TMP162" s="1"/>
      <c r="TMQ162" s="1"/>
      <c r="TMR162" s="1"/>
      <c r="TMS162" s="1"/>
      <c r="TMT162" s="1"/>
      <c r="TMU162" s="1"/>
      <c r="TMV162" s="1"/>
      <c r="TMW162" s="1"/>
      <c r="TMX162" s="1"/>
      <c r="TMY162" s="1"/>
      <c r="TMZ162" s="1"/>
      <c r="TNA162" s="1"/>
      <c r="TNB162" s="1"/>
      <c r="TNC162" s="1"/>
      <c r="TND162" s="1"/>
      <c r="TNE162" s="1"/>
      <c r="TNF162" s="1"/>
      <c r="TNG162" s="1"/>
      <c r="TNH162" s="1"/>
      <c r="TNI162" s="1"/>
      <c r="TNJ162" s="1"/>
      <c r="TNK162" s="1"/>
      <c r="TNL162" s="1"/>
      <c r="TNM162" s="1"/>
      <c r="TNN162" s="1"/>
      <c r="TNO162" s="1"/>
      <c r="TNP162" s="1"/>
      <c r="TNQ162" s="1"/>
      <c r="TNR162" s="1"/>
      <c r="TNS162" s="1"/>
      <c r="TNT162" s="1"/>
      <c r="TNU162" s="1"/>
      <c r="TNV162" s="1"/>
      <c r="TNW162" s="1"/>
      <c r="TNX162" s="1"/>
      <c r="TNY162" s="1"/>
      <c r="TNZ162" s="1"/>
      <c r="TOA162" s="1"/>
      <c r="TOB162" s="1"/>
      <c r="TOC162" s="1"/>
      <c r="TOD162" s="1"/>
      <c r="TOE162" s="1"/>
      <c r="TOF162" s="1"/>
      <c r="TOG162" s="1"/>
      <c r="TOH162" s="1"/>
      <c r="TOI162" s="1"/>
      <c r="TOJ162" s="1"/>
      <c r="TOK162" s="1"/>
      <c r="TOL162" s="1"/>
      <c r="TOM162" s="1"/>
      <c r="TON162" s="1"/>
      <c r="TOO162" s="1"/>
      <c r="TOP162" s="1"/>
      <c r="TOQ162" s="1"/>
      <c r="TOR162" s="1"/>
      <c r="TOS162" s="1"/>
      <c r="TOT162" s="1"/>
      <c r="TOU162" s="1"/>
      <c r="TOV162" s="1"/>
      <c r="TOW162" s="1"/>
      <c r="TOX162" s="1"/>
      <c r="TOY162" s="1"/>
      <c r="TOZ162" s="1"/>
      <c r="TPA162" s="1"/>
      <c r="TPB162" s="1"/>
      <c r="TPC162" s="1"/>
      <c r="TPD162" s="1"/>
      <c r="TPE162" s="1"/>
      <c r="TPF162" s="1"/>
      <c r="TPG162" s="1"/>
      <c r="TPH162" s="1"/>
      <c r="TPI162" s="1"/>
      <c r="TPJ162" s="1"/>
      <c r="TPK162" s="1"/>
      <c r="TPL162" s="1"/>
      <c r="TPM162" s="1"/>
      <c r="TPN162" s="1"/>
      <c r="TPO162" s="1"/>
      <c r="TPP162" s="1"/>
      <c r="TPQ162" s="1"/>
      <c r="TPR162" s="1"/>
      <c r="TPS162" s="1"/>
      <c r="TPT162" s="1"/>
      <c r="TPU162" s="1"/>
      <c r="TPV162" s="1"/>
      <c r="TPW162" s="1"/>
      <c r="TPX162" s="1"/>
      <c r="TPY162" s="1"/>
      <c r="TPZ162" s="1"/>
      <c r="TQA162" s="1"/>
      <c r="TQB162" s="1"/>
      <c r="TQC162" s="1"/>
      <c r="TQD162" s="1"/>
      <c r="TQE162" s="1"/>
      <c r="TQF162" s="1"/>
      <c r="TQG162" s="1"/>
      <c r="TQH162" s="1"/>
      <c r="TQI162" s="1"/>
      <c r="TQJ162" s="1"/>
      <c r="TQK162" s="1"/>
      <c r="TQL162" s="1"/>
      <c r="TQM162" s="1"/>
      <c r="TQN162" s="1"/>
      <c r="TQO162" s="1"/>
      <c r="TQP162" s="1"/>
      <c r="TQQ162" s="1"/>
      <c r="TQR162" s="1"/>
      <c r="TQS162" s="1"/>
      <c r="TQT162" s="1"/>
      <c r="TQU162" s="1"/>
      <c r="TQV162" s="1"/>
      <c r="TQW162" s="1"/>
      <c r="TQX162" s="1"/>
      <c r="TQY162" s="1"/>
      <c r="TQZ162" s="1"/>
      <c r="TRA162" s="1"/>
      <c r="TRB162" s="1"/>
      <c r="TRC162" s="1"/>
      <c r="TRD162" s="1"/>
      <c r="TRE162" s="1"/>
      <c r="TRF162" s="1"/>
      <c r="TRG162" s="1"/>
      <c r="TRH162" s="1"/>
      <c r="TRI162" s="1"/>
      <c r="TRJ162" s="1"/>
      <c r="TRK162" s="1"/>
      <c r="TRL162" s="1"/>
      <c r="TRM162" s="1"/>
      <c r="TRN162" s="1"/>
      <c r="TRO162" s="1"/>
      <c r="TRP162" s="1"/>
      <c r="TRQ162" s="1"/>
      <c r="TRR162" s="1"/>
      <c r="TRS162" s="1"/>
      <c r="TRT162" s="1"/>
      <c r="TRU162" s="1"/>
      <c r="TRV162" s="1"/>
      <c r="TRW162" s="1"/>
      <c r="TRX162" s="1"/>
      <c r="TRY162" s="1"/>
      <c r="TRZ162" s="1"/>
      <c r="TSA162" s="1"/>
      <c r="TSB162" s="1"/>
      <c r="TSC162" s="1"/>
      <c r="TSD162" s="1"/>
      <c r="TSE162" s="1"/>
      <c r="TSF162" s="1"/>
      <c r="TSG162" s="1"/>
      <c r="TSH162" s="1"/>
      <c r="TSI162" s="1"/>
      <c r="TSJ162" s="1"/>
      <c r="TSK162" s="1"/>
      <c r="TSL162" s="1"/>
      <c r="TSM162" s="1"/>
      <c r="TSN162" s="1"/>
      <c r="TSO162" s="1"/>
      <c r="TSP162" s="1"/>
      <c r="TSQ162" s="1"/>
      <c r="TSR162" s="1"/>
      <c r="TSS162" s="1"/>
      <c r="TST162" s="1"/>
      <c r="TSU162" s="1"/>
      <c r="TSV162" s="1"/>
      <c r="TSW162" s="1"/>
      <c r="TSX162" s="1"/>
      <c r="TSY162" s="1"/>
      <c r="TSZ162" s="1"/>
      <c r="TTA162" s="1"/>
      <c r="TTB162" s="1"/>
      <c r="TTC162" s="1"/>
      <c r="TTD162" s="1"/>
      <c r="TTE162" s="1"/>
      <c r="TTF162" s="1"/>
      <c r="TTG162" s="1"/>
      <c r="TTH162" s="1"/>
      <c r="TTI162" s="1"/>
      <c r="TTJ162" s="1"/>
      <c r="TTK162" s="1"/>
      <c r="TTL162" s="1"/>
      <c r="TTM162" s="1"/>
      <c r="TTN162" s="1"/>
      <c r="TTO162" s="1"/>
      <c r="TTP162" s="1"/>
      <c r="TTQ162" s="1"/>
      <c r="TTR162" s="1"/>
      <c r="TTS162" s="1"/>
      <c r="TTT162" s="1"/>
      <c r="TTU162" s="1"/>
      <c r="TTV162" s="1"/>
      <c r="TTW162" s="1"/>
      <c r="TTX162" s="1"/>
      <c r="TTY162" s="1"/>
      <c r="TTZ162" s="1"/>
      <c r="TUA162" s="1"/>
      <c r="TUB162" s="1"/>
      <c r="TUC162" s="1"/>
      <c r="TUD162" s="1"/>
      <c r="TUE162" s="1"/>
      <c r="TUF162" s="1"/>
      <c r="TUG162" s="1"/>
      <c r="TUH162" s="1"/>
      <c r="TUI162" s="1"/>
      <c r="TUJ162" s="1"/>
      <c r="TUK162" s="1"/>
      <c r="TUL162" s="1"/>
      <c r="TUM162" s="1"/>
      <c r="TUN162" s="1"/>
      <c r="TUO162" s="1"/>
      <c r="TUP162" s="1"/>
      <c r="TUQ162" s="1"/>
      <c r="TUR162" s="1"/>
      <c r="TUS162" s="1"/>
      <c r="TUT162" s="1"/>
      <c r="TUU162" s="1"/>
      <c r="TUV162" s="1"/>
      <c r="TUW162" s="1"/>
      <c r="TUX162" s="1"/>
      <c r="TUY162" s="1"/>
      <c r="TUZ162" s="1"/>
      <c r="TVA162" s="1"/>
      <c r="TVB162" s="1"/>
      <c r="TVC162" s="1"/>
      <c r="TVD162" s="1"/>
      <c r="TVE162" s="1"/>
      <c r="TVF162" s="1"/>
      <c r="TVG162" s="1"/>
      <c r="TVH162" s="1"/>
      <c r="TVI162" s="1"/>
      <c r="TVJ162" s="1"/>
      <c r="TVK162" s="1"/>
      <c r="TVL162" s="1"/>
      <c r="TVM162" s="1"/>
      <c r="TVN162" s="1"/>
      <c r="TVO162" s="1"/>
      <c r="TVP162" s="1"/>
      <c r="TVQ162" s="1"/>
      <c r="TVR162" s="1"/>
      <c r="TVS162" s="1"/>
      <c r="TVT162" s="1"/>
      <c r="TVU162" s="1"/>
      <c r="TVV162" s="1"/>
      <c r="TVW162" s="1"/>
      <c r="TVX162" s="1"/>
      <c r="TVY162" s="1"/>
      <c r="TVZ162" s="1"/>
      <c r="TWA162" s="1"/>
      <c r="TWB162" s="1"/>
      <c r="TWC162" s="1"/>
      <c r="TWD162" s="1"/>
      <c r="TWE162" s="1"/>
      <c r="TWF162" s="1"/>
      <c r="TWG162" s="1"/>
      <c r="TWH162" s="1"/>
      <c r="TWI162" s="1"/>
      <c r="TWJ162" s="1"/>
      <c r="TWK162" s="1"/>
      <c r="TWL162" s="1"/>
      <c r="TWM162" s="1"/>
      <c r="TWN162" s="1"/>
      <c r="TWO162" s="1"/>
      <c r="TWP162" s="1"/>
      <c r="TWQ162" s="1"/>
      <c r="TWR162" s="1"/>
      <c r="TWS162" s="1"/>
      <c r="TWT162" s="1"/>
      <c r="TWU162" s="1"/>
      <c r="TWV162" s="1"/>
      <c r="TWW162" s="1"/>
      <c r="TWX162" s="1"/>
      <c r="TWY162" s="1"/>
      <c r="TWZ162" s="1"/>
      <c r="TXA162" s="1"/>
      <c r="TXB162" s="1"/>
      <c r="TXC162" s="1"/>
      <c r="TXD162" s="1"/>
      <c r="TXE162" s="1"/>
      <c r="TXF162" s="1"/>
      <c r="TXG162" s="1"/>
      <c r="TXH162" s="1"/>
      <c r="TXI162" s="1"/>
      <c r="TXJ162" s="1"/>
      <c r="TXK162" s="1"/>
      <c r="TXL162" s="1"/>
      <c r="TXM162" s="1"/>
      <c r="TXN162" s="1"/>
      <c r="TXO162" s="1"/>
      <c r="TXP162" s="1"/>
      <c r="TXQ162" s="1"/>
      <c r="TXR162" s="1"/>
      <c r="TXS162" s="1"/>
      <c r="TXT162" s="1"/>
      <c r="TXU162" s="1"/>
      <c r="TXV162" s="1"/>
      <c r="TXW162" s="1"/>
      <c r="TXX162" s="1"/>
      <c r="TXY162" s="1"/>
      <c r="TXZ162" s="1"/>
      <c r="TYA162" s="1"/>
      <c r="TYB162" s="1"/>
      <c r="TYC162" s="1"/>
      <c r="TYD162" s="1"/>
      <c r="TYE162" s="1"/>
      <c r="TYF162" s="1"/>
      <c r="TYG162" s="1"/>
      <c r="TYH162" s="1"/>
      <c r="TYI162" s="1"/>
      <c r="TYJ162" s="1"/>
      <c r="TYK162" s="1"/>
      <c r="TYL162" s="1"/>
      <c r="TYM162" s="1"/>
      <c r="TYN162" s="1"/>
      <c r="TYO162" s="1"/>
      <c r="TYP162" s="1"/>
      <c r="TYQ162" s="1"/>
      <c r="TYR162" s="1"/>
      <c r="TYS162" s="1"/>
      <c r="TYT162" s="1"/>
      <c r="TYU162" s="1"/>
      <c r="TYV162" s="1"/>
      <c r="TYW162" s="1"/>
      <c r="TYX162" s="1"/>
      <c r="TYY162" s="1"/>
      <c r="TYZ162" s="1"/>
      <c r="TZA162" s="1"/>
      <c r="TZB162" s="1"/>
      <c r="TZC162" s="1"/>
      <c r="TZD162" s="1"/>
      <c r="TZE162" s="1"/>
      <c r="TZF162" s="1"/>
      <c r="TZG162" s="1"/>
      <c r="TZH162" s="1"/>
      <c r="TZI162" s="1"/>
      <c r="TZJ162" s="1"/>
      <c r="TZK162" s="1"/>
      <c r="TZL162" s="1"/>
      <c r="TZM162" s="1"/>
      <c r="TZN162" s="1"/>
      <c r="TZO162" s="1"/>
      <c r="TZP162" s="1"/>
      <c r="TZQ162" s="1"/>
      <c r="TZR162" s="1"/>
      <c r="TZS162" s="1"/>
      <c r="TZT162" s="1"/>
      <c r="TZU162" s="1"/>
      <c r="TZV162" s="1"/>
      <c r="TZW162" s="1"/>
      <c r="TZX162" s="1"/>
      <c r="TZY162" s="1"/>
      <c r="TZZ162" s="1"/>
      <c r="UAA162" s="1"/>
      <c r="UAB162" s="1"/>
      <c r="UAC162" s="1"/>
      <c r="UAD162" s="1"/>
      <c r="UAE162" s="1"/>
      <c r="UAF162" s="1"/>
      <c r="UAG162" s="1"/>
      <c r="UAH162" s="1"/>
      <c r="UAI162" s="1"/>
      <c r="UAJ162" s="1"/>
      <c r="UAK162" s="1"/>
      <c r="UAL162" s="1"/>
      <c r="UAM162" s="1"/>
      <c r="UAN162" s="1"/>
      <c r="UAO162" s="1"/>
      <c r="UAP162" s="1"/>
      <c r="UAQ162" s="1"/>
      <c r="UAR162" s="1"/>
      <c r="UAS162" s="1"/>
      <c r="UAT162" s="1"/>
      <c r="UAU162" s="1"/>
      <c r="UAV162" s="1"/>
      <c r="UAW162" s="1"/>
      <c r="UAX162" s="1"/>
      <c r="UAY162" s="1"/>
      <c r="UAZ162" s="1"/>
      <c r="UBA162" s="1"/>
      <c r="UBB162" s="1"/>
      <c r="UBC162" s="1"/>
      <c r="UBD162" s="1"/>
      <c r="UBE162" s="1"/>
      <c r="UBF162" s="1"/>
      <c r="UBG162" s="1"/>
      <c r="UBH162" s="1"/>
      <c r="UBI162" s="1"/>
      <c r="UBJ162" s="1"/>
      <c r="UBK162" s="1"/>
      <c r="UBL162" s="1"/>
      <c r="UBM162" s="1"/>
      <c r="UBN162" s="1"/>
      <c r="UBO162" s="1"/>
      <c r="UBP162" s="1"/>
      <c r="UBQ162" s="1"/>
      <c r="UBR162" s="1"/>
      <c r="UBS162" s="1"/>
      <c r="UBT162" s="1"/>
      <c r="UBU162" s="1"/>
      <c r="UBV162" s="1"/>
      <c r="UBW162" s="1"/>
      <c r="UBX162" s="1"/>
      <c r="UBY162" s="1"/>
      <c r="UBZ162" s="1"/>
      <c r="UCA162" s="1"/>
      <c r="UCB162" s="1"/>
      <c r="UCC162" s="1"/>
      <c r="UCD162" s="1"/>
      <c r="UCE162" s="1"/>
      <c r="UCF162" s="1"/>
      <c r="UCG162" s="1"/>
      <c r="UCH162" s="1"/>
      <c r="UCI162" s="1"/>
      <c r="UCJ162" s="1"/>
      <c r="UCK162" s="1"/>
      <c r="UCL162" s="1"/>
      <c r="UCM162" s="1"/>
      <c r="UCN162" s="1"/>
      <c r="UCO162" s="1"/>
      <c r="UCP162" s="1"/>
      <c r="UCQ162" s="1"/>
      <c r="UCR162" s="1"/>
      <c r="UCS162" s="1"/>
      <c r="UCT162" s="1"/>
      <c r="UCU162" s="1"/>
      <c r="UCV162" s="1"/>
      <c r="UCW162" s="1"/>
      <c r="UCX162" s="1"/>
      <c r="UCY162" s="1"/>
      <c r="UCZ162" s="1"/>
      <c r="UDA162" s="1"/>
      <c r="UDB162" s="1"/>
      <c r="UDC162" s="1"/>
      <c r="UDD162" s="1"/>
      <c r="UDE162" s="1"/>
      <c r="UDF162" s="1"/>
      <c r="UDG162" s="1"/>
      <c r="UDH162" s="1"/>
      <c r="UDI162" s="1"/>
      <c r="UDJ162" s="1"/>
      <c r="UDK162" s="1"/>
      <c r="UDL162" s="1"/>
      <c r="UDM162" s="1"/>
      <c r="UDN162" s="1"/>
      <c r="UDO162" s="1"/>
      <c r="UDP162" s="1"/>
      <c r="UDQ162" s="1"/>
      <c r="UDR162" s="1"/>
      <c r="UDS162" s="1"/>
      <c r="UDT162" s="1"/>
      <c r="UDU162" s="1"/>
      <c r="UDV162" s="1"/>
      <c r="UDW162" s="1"/>
      <c r="UDX162" s="1"/>
      <c r="UDY162" s="1"/>
      <c r="UDZ162" s="1"/>
      <c r="UEA162" s="1"/>
      <c r="UEB162" s="1"/>
      <c r="UEC162" s="1"/>
      <c r="UED162" s="1"/>
      <c r="UEE162" s="1"/>
      <c r="UEF162" s="1"/>
      <c r="UEG162" s="1"/>
      <c r="UEH162" s="1"/>
      <c r="UEI162" s="1"/>
      <c r="UEJ162" s="1"/>
      <c r="UEK162" s="1"/>
      <c r="UEL162" s="1"/>
      <c r="UEM162" s="1"/>
      <c r="UEN162" s="1"/>
      <c r="UEO162" s="1"/>
      <c r="UEP162" s="1"/>
      <c r="UEQ162" s="1"/>
      <c r="UER162" s="1"/>
      <c r="UES162" s="1"/>
      <c r="UET162" s="1"/>
      <c r="UEU162" s="1"/>
      <c r="UEV162" s="1"/>
      <c r="UEW162" s="1"/>
      <c r="UEX162" s="1"/>
      <c r="UEY162" s="1"/>
      <c r="UEZ162" s="1"/>
      <c r="UFA162" s="1"/>
      <c r="UFB162" s="1"/>
      <c r="UFC162" s="1"/>
      <c r="UFD162" s="1"/>
      <c r="UFE162" s="1"/>
      <c r="UFF162" s="1"/>
      <c r="UFG162" s="1"/>
      <c r="UFH162" s="1"/>
      <c r="UFI162" s="1"/>
      <c r="UFJ162" s="1"/>
      <c r="UFK162" s="1"/>
      <c r="UFL162" s="1"/>
      <c r="UFM162" s="1"/>
      <c r="UFN162" s="1"/>
      <c r="UFO162" s="1"/>
      <c r="UFP162" s="1"/>
      <c r="UFQ162" s="1"/>
      <c r="UFR162" s="1"/>
      <c r="UFS162" s="1"/>
      <c r="UFT162" s="1"/>
      <c r="UFU162" s="1"/>
      <c r="UFV162" s="1"/>
      <c r="UFW162" s="1"/>
      <c r="UFX162" s="1"/>
      <c r="UFY162" s="1"/>
      <c r="UFZ162" s="1"/>
      <c r="UGA162" s="1"/>
      <c r="UGB162" s="1"/>
      <c r="UGC162" s="1"/>
      <c r="UGD162" s="1"/>
      <c r="UGE162" s="1"/>
      <c r="UGF162" s="1"/>
      <c r="UGG162" s="1"/>
      <c r="UGH162" s="1"/>
      <c r="UGI162" s="1"/>
      <c r="UGJ162" s="1"/>
      <c r="UGK162" s="1"/>
      <c r="UGL162" s="1"/>
      <c r="UGM162" s="1"/>
      <c r="UGN162" s="1"/>
      <c r="UGO162" s="1"/>
      <c r="UGP162" s="1"/>
      <c r="UGQ162" s="1"/>
      <c r="UGR162" s="1"/>
      <c r="UGS162" s="1"/>
      <c r="UGT162" s="1"/>
      <c r="UGU162" s="1"/>
      <c r="UGV162" s="1"/>
      <c r="UGW162" s="1"/>
      <c r="UGX162" s="1"/>
      <c r="UGY162" s="1"/>
      <c r="UGZ162" s="1"/>
      <c r="UHA162" s="1"/>
      <c r="UHB162" s="1"/>
      <c r="UHC162" s="1"/>
      <c r="UHD162" s="1"/>
      <c r="UHE162" s="1"/>
      <c r="UHF162" s="1"/>
      <c r="UHG162" s="1"/>
      <c r="UHH162" s="1"/>
      <c r="UHI162" s="1"/>
      <c r="UHJ162" s="1"/>
      <c r="UHK162" s="1"/>
      <c r="UHL162" s="1"/>
      <c r="UHM162" s="1"/>
      <c r="UHN162" s="1"/>
      <c r="UHO162" s="1"/>
      <c r="UHP162" s="1"/>
      <c r="UHQ162" s="1"/>
      <c r="UHR162" s="1"/>
      <c r="UHS162" s="1"/>
      <c r="UHT162" s="1"/>
      <c r="UHU162" s="1"/>
      <c r="UHV162" s="1"/>
      <c r="UHW162" s="1"/>
      <c r="UHX162" s="1"/>
      <c r="UHY162" s="1"/>
      <c r="UHZ162" s="1"/>
      <c r="UIA162" s="1"/>
      <c r="UIB162" s="1"/>
      <c r="UIC162" s="1"/>
      <c r="UID162" s="1"/>
      <c r="UIE162" s="1"/>
      <c r="UIF162" s="1"/>
      <c r="UIG162" s="1"/>
      <c r="UIH162" s="1"/>
      <c r="UII162" s="1"/>
      <c r="UIJ162" s="1"/>
      <c r="UIK162" s="1"/>
      <c r="UIL162" s="1"/>
      <c r="UIM162" s="1"/>
      <c r="UIN162" s="1"/>
      <c r="UIO162" s="1"/>
      <c r="UIP162" s="1"/>
      <c r="UIQ162" s="1"/>
      <c r="UIR162" s="1"/>
      <c r="UIS162" s="1"/>
      <c r="UIT162" s="1"/>
      <c r="UIU162" s="1"/>
      <c r="UIV162" s="1"/>
      <c r="UIW162" s="1"/>
      <c r="UIX162" s="1"/>
      <c r="UIY162" s="1"/>
      <c r="UIZ162" s="1"/>
      <c r="UJA162" s="1"/>
      <c r="UJB162" s="1"/>
      <c r="UJC162" s="1"/>
      <c r="UJD162" s="1"/>
      <c r="UJE162" s="1"/>
      <c r="UJF162" s="1"/>
      <c r="UJG162" s="1"/>
      <c r="UJH162" s="1"/>
      <c r="UJI162" s="1"/>
      <c r="UJJ162" s="1"/>
      <c r="UJK162" s="1"/>
      <c r="UJL162" s="1"/>
      <c r="UJM162" s="1"/>
      <c r="UJN162" s="1"/>
      <c r="UJO162" s="1"/>
      <c r="UJP162" s="1"/>
      <c r="UJQ162" s="1"/>
      <c r="UJR162" s="1"/>
      <c r="UJS162" s="1"/>
      <c r="UJT162" s="1"/>
      <c r="UJU162" s="1"/>
      <c r="UJV162" s="1"/>
      <c r="UJW162" s="1"/>
      <c r="UJX162" s="1"/>
      <c r="UJY162" s="1"/>
      <c r="UJZ162" s="1"/>
      <c r="UKA162" s="1"/>
      <c r="UKB162" s="1"/>
      <c r="UKC162" s="1"/>
      <c r="UKD162" s="1"/>
      <c r="UKE162" s="1"/>
      <c r="UKF162" s="1"/>
      <c r="UKG162" s="1"/>
      <c r="UKH162" s="1"/>
      <c r="UKI162" s="1"/>
      <c r="UKJ162" s="1"/>
      <c r="UKK162" s="1"/>
      <c r="UKL162" s="1"/>
      <c r="UKM162" s="1"/>
      <c r="UKN162" s="1"/>
      <c r="UKO162" s="1"/>
      <c r="UKP162" s="1"/>
      <c r="UKQ162" s="1"/>
      <c r="UKR162" s="1"/>
      <c r="UKS162" s="1"/>
      <c r="UKT162" s="1"/>
      <c r="UKU162" s="1"/>
      <c r="UKV162" s="1"/>
      <c r="UKW162" s="1"/>
      <c r="UKX162" s="1"/>
      <c r="UKY162" s="1"/>
      <c r="UKZ162" s="1"/>
      <c r="ULA162" s="1"/>
      <c r="ULB162" s="1"/>
      <c r="ULC162" s="1"/>
      <c r="ULD162" s="1"/>
      <c r="ULE162" s="1"/>
      <c r="ULF162" s="1"/>
      <c r="ULG162" s="1"/>
      <c r="ULH162" s="1"/>
      <c r="ULI162" s="1"/>
      <c r="ULJ162" s="1"/>
      <c r="ULK162" s="1"/>
      <c r="ULL162" s="1"/>
      <c r="ULM162" s="1"/>
      <c r="ULN162" s="1"/>
      <c r="ULO162" s="1"/>
      <c r="ULP162" s="1"/>
      <c r="ULQ162" s="1"/>
      <c r="ULR162" s="1"/>
      <c r="ULS162" s="1"/>
      <c r="ULT162" s="1"/>
      <c r="ULU162" s="1"/>
      <c r="ULV162" s="1"/>
      <c r="ULW162" s="1"/>
      <c r="ULX162" s="1"/>
      <c r="ULY162" s="1"/>
      <c r="ULZ162" s="1"/>
      <c r="UMA162" s="1"/>
      <c r="UMB162" s="1"/>
      <c r="UMC162" s="1"/>
      <c r="UMD162" s="1"/>
      <c r="UME162" s="1"/>
      <c r="UMF162" s="1"/>
      <c r="UMG162" s="1"/>
      <c r="UMH162" s="1"/>
      <c r="UMI162" s="1"/>
      <c r="UMJ162" s="1"/>
      <c r="UMK162" s="1"/>
      <c r="UML162" s="1"/>
      <c r="UMM162" s="1"/>
      <c r="UMN162" s="1"/>
      <c r="UMO162" s="1"/>
      <c r="UMP162" s="1"/>
      <c r="UMQ162" s="1"/>
      <c r="UMR162" s="1"/>
      <c r="UMS162" s="1"/>
      <c r="UMT162" s="1"/>
      <c r="UMU162" s="1"/>
      <c r="UMV162" s="1"/>
      <c r="UMW162" s="1"/>
      <c r="UMX162" s="1"/>
      <c r="UMY162" s="1"/>
      <c r="UMZ162" s="1"/>
      <c r="UNA162" s="1"/>
      <c r="UNB162" s="1"/>
      <c r="UNC162" s="1"/>
      <c r="UND162" s="1"/>
      <c r="UNE162" s="1"/>
      <c r="UNF162" s="1"/>
      <c r="UNG162" s="1"/>
      <c r="UNH162" s="1"/>
      <c r="UNI162" s="1"/>
      <c r="UNJ162" s="1"/>
      <c r="UNK162" s="1"/>
      <c r="UNL162" s="1"/>
      <c r="UNM162" s="1"/>
      <c r="UNN162" s="1"/>
      <c r="UNO162" s="1"/>
      <c r="UNP162" s="1"/>
      <c r="UNQ162" s="1"/>
      <c r="UNR162" s="1"/>
      <c r="UNS162" s="1"/>
      <c r="UNT162" s="1"/>
      <c r="UNU162" s="1"/>
      <c r="UNV162" s="1"/>
      <c r="UNW162" s="1"/>
      <c r="UNX162" s="1"/>
      <c r="UNY162" s="1"/>
      <c r="UNZ162" s="1"/>
      <c r="UOA162" s="1"/>
      <c r="UOB162" s="1"/>
      <c r="UOC162" s="1"/>
      <c r="UOD162" s="1"/>
      <c r="UOE162" s="1"/>
      <c r="UOF162" s="1"/>
      <c r="UOG162" s="1"/>
      <c r="UOH162" s="1"/>
      <c r="UOI162" s="1"/>
      <c r="UOJ162" s="1"/>
      <c r="UOK162" s="1"/>
      <c r="UOL162" s="1"/>
      <c r="UOM162" s="1"/>
      <c r="UON162" s="1"/>
      <c r="UOO162" s="1"/>
      <c r="UOP162" s="1"/>
      <c r="UOQ162" s="1"/>
      <c r="UOR162" s="1"/>
      <c r="UOS162" s="1"/>
      <c r="UOT162" s="1"/>
      <c r="UOU162" s="1"/>
      <c r="UOV162" s="1"/>
      <c r="UOW162" s="1"/>
      <c r="UOX162" s="1"/>
      <c r="UOY162" s="1"/>
      <c r="UOZ162" s="1"/>
      <c r="UPA162" s="1"/>
      <c r="UPB162" s="1"/>
      <c r="UPC162" s="1"/>
      <c r="UPD162" s="1"/>
      <c r="UPE162" s="1"/>
      <c r="UPF162" s="1"/>
      <c r="UPG162" s="1"/>
      <c r="UPH162" s="1"/>
      <c r="UPI162" s="1"/>
      <c r="UPJ162" s="1"/>
      <c r="UPK162" s="1"/>
      <c r="UPL162" s="1"/>
      <c r="UPM162" s="1"/>
      <c r="UPN162" s="1"/>
      <c r="UPO162" s="1"/>
      <c r="UPP162" s="1"/>
      <c r="UPQ162" s="1"/>
      <c r="UPR162" s="1"/>
      <c r="UPS162" s="1"/>
      <c r="UPT162" s="1"/>
      <c r="UPU162" s="1"/>
      <c r="UPV162" s="1"/>
      <c r="UPW162" s="1"/>
      <c r="UPX162" s="1"/>
      <c r="UPY162" s="1"/>
      <c r="UPZ162" s="1"/>
      <c r="UQA162" s="1"/>
      <c r="UQB162" s="1"/>
      <c r="UQC162" s="1"/>
      <c r="UQD162" s="1"/>
      <c r="UQE162" s="1"/>
      <c r="UQF162" s="1"/>
      <c r="UQG162" s="1"/>
      <c r="UQH162" s="1"/>
      <c r="UQI162" s="1"/>
      <c r="UQJ162" s="1"/>
      <c r="UQK162" s="1"/>
      <c r="UQL162" s="1"/>
      <c r="UQM162" s="1"/>
      <c r="UQN162" s="1"/>
      <c r="UQO162" s="1"/>
      <c r="UQP162" s="1"/>
      <c r="UQQ162" s="1"/>
      <c r="UQR162" s="1"/>
      <c r="UQS162" s="1"/>
      <c r="UQT162" s="1"/>
      <c r="UQU162" s="1"/>
      <c r="UQV162" s="1"/>
      <c r="UQW162" s="1"/>
      <c r="UQX162" s="1"/>
      <c r="UQY162" s="1"/>
      <c r="UQZ162" s="1"/>
      <c r="URA162" s="1"/>
      <c r="URB162" s="1"/>
      <c r="URC162" s="1"/>
      <c r="URD162" s="1"/>
      <c r="URE162" s="1"/>
      <c r="URF162" s="1"/>
      <c r="URG162" s="1"/>
      <c r="URH162" s="1"/>
      <c r="URI162" s="1"/>
      <c r="URJ162" s="1"/>
      <c r="URK162" s="1"/>
      <c r="URL162" s="1"/>
      <c r="URM162" s="1"/>
      <c r="URN162" s="1"/>
      <c r="URO162" s="1"/>
      <c r="URP162" s="1"/>
      <c r="URQ162" s="1"/>
      <c r="URR162" s="1"/>
      <c r="URS162" s="1"/>
      <c r="URT162" s="1"/>
      <c r="URU162" s="1"/>
      <c r="URV162" s="1"/>
      <c r="URW162" s="1"/>
      <c r="URX162" s="1"/>
      <c r="URY162" s="1"/>
      <c r="URZ162" s="1"/>
      <c r="USA162" s="1"/>
      <c r="USB162" s="1"/>
      <c r="USC162" s="1"/>
      <c r="USD162" s="1"/>
      <c r="USE162" s="1"/>
      <c r="USF162" s="1"/>
      <c r="USG162" s="1"/>
      <c r="USH162" s="1"/>
      <c r="USI162" s="1"/>
      <c r="USJ162" s="1"/>
      <c r="USK162" s="1"/>
      <c r="USL162" s="1"/>
      <c r="USM162" s="1"/>
      <c r="USN162" s="1"/>
      <c r="USO162" s="1"/>
      <c r="USP162" s="1"/>
      <c r="USQ162" s="1"/>
      <c r="USR162" s="1"/>
      <c r="USS162" s="1"/>
      <c r="UST162" s="1"/>
      <c r="USU162" s="1"/>
      <c r="USV162" s="1"/>
      <c r="USW162" s="1"/>
      <c r="USX162" s="1"/>
      <c r="USY162" s="1"/>
      <c r="USZ162" s="1"/>
      <c r="UTA162" s="1"/>
      <c r="UTB162" s="1"/>
      <c r="UTC162" s="1"/>
      <c r="UTD162" s="1"/>
      <c r="UTE162" s="1"/>
      <c r="UTF162" s="1"/>
      <c r="UTG162" s="1"/>
      <c r="UTH162" s="1"/>
      <c r="UTI162" s="1"/>
      <c r="UTJ162" s="1"/>
      <c r="UTK162" s="1"/>
      <c r="UTL162" s="1"/>
      <c r="UTM162" s="1"/>
      <c r="UTN162" s="1"/>
      <c r="UTO162" s="1"/>
      <c r="UTP162" s="1"/>
      <c r="UTQ162" s="1"/>
      <c r="UTR162" s="1"/>
      <c r="UTS162" s="1"/>
      <c r="UTT162" s="1"/>
      <c r="UTU162" s="1"/>
      <c r="UTV162" s="1"/>
      <c r="UTW162" s="1"/>
      <c r="UTX162" s="1"/>
      <c r="UTY162" s="1"/>
      <c r="UTZ162" s="1"/>
      <c r="UUA162" s="1"/>
      <c r="UUB162" s="1"/>
      <c r="UUC162" s="1"/>
      <c r="UUD162" s="1"/>
      <c r="UUE162" s="1"/>
      <c r="UUF162" s="1"/>
      <c r="UUG162" s="1"/>
      <c r="UUH162" s="1"/>
      <c r="UUI162" s="1"/>
      <c r="UUJ162" s="1"/>
      <c r="UUK162" s="1"/>
      <c r="UUL162" s="1"/>
      <c r="UUM162" s="1"/>
      <c r="UUN162" s="1"/>
      <c r="UUO162" s="1"/>
      <c r="UUP162" s="1"/>
      <c r="UUQ162" s="1"/>
      <c r="UUR162" s="1"/>
      <c r="UUS162" s="1"/>
      <c r="UUT162" s="1"/>
      <c r="UUU162" s="1"/>
      <c r="UUV162" s="1"/>
      <c r="UUW162" s="1"/>
      <c r="UUX162" s="1"/>
      <c r="UUY162" s="1"/>
      <c r="UUZ162" s="1"/>
      <c r="UVA162" s="1"/>
      <c r="UVB162" s="1"/>
      <c r="UVC162" s="1"/>
      <c r="UVD162" s="1"/>
      <c r="UVE162" s="1"/>
      <c r="UVF162" s="1"/>
      <c r="UVG162" s="1"/>
      <c r="UVH162" s="1"/>
      <c r="UVI162" s="1"/>
      <c r="UVJ162" s="1"/>
      <c r="UVK162" s="1"/>
      <c r="UVL162" s="1"/>
      <c r="UVM162" s="1"/>
      <c r="UVN162" s="1"/>
      <c r="UVO162" s="1"/>
      <c r="UVP162" s="1"/>
      <c r="UVQ162" s="1"/>
      <c r="UVR162" s="1"/>
      <c r="UVS162" s="1"/>
      <c r="UVT162" s="1"/>
      <c r="UVU162" s="1"/>
      <c r="UVV162" s="1"/>
      <c r="UVW162" s="1"/>
      <c r="UVX162" s="1"/>
      <c r="UVY162" s="1"/>
      <c r="UVZ162" s="1"/>
      <c r="UWA162" s="1"/>
      <c r="UWB162" s="1"/>
      <c r="UWC162" s="1"/>
      <c r="UWD162" s="1"/>
      <c r="UWE162" s="1"/>
      <c r="UWF162" s="1"/>
      <c r="UWG162" s="1"/>
      <c r="UWH162" s="1"/>
      <c r="UWI162" s="1"/>
      <c r="UWJ162" s="1"/>
      <c r="UWK162" s="1"/>
      <c r="UWL162" s="1"/>
      <c r="UWM162" s="1"/>
      <c r="UWN162" s="1"/>
      <c r="UWO162" s="1"/>
      <c r="UWP162" s="1"/>
      <c r="UWQ162" s="1"/>
      <c r="UWR162" s="1"/>
      <c r="UWS162" s="1"/>
      <c r="UWT162" s="1"/>
      <c r="UWU162" s="1"/>
      <c r="UWV162" s="1"/>
      <c r="UWW162" s="1"/>
      <c r="UWX162" s="1"/>
      <c r="UWY162" s="1"/>
      <c r="UWZ162" s="1"/>
      <c r="UXA162" s="1"/>
      <c r="UXB162" s="1"/>
      <c r="UXC162" s="1"/>
      <c r="UXD162" s="1"/>
      <c r="UXE162" s="1"/>
      <c r="UXF162" s="1"/>
      <c r="UXG162" s="1"/>
      <c r="UXH162" s="1"/>
      <c r="UXI162" s="1"/>
      <c r="UXJ162" s="1"/>
      <c r="UXK162" s="1"/>
      <c r="UXL162" s="1"/>
      <c r="UXM162" s="1"/>
      <c r="UXN162" s="1"/>
      <c r="UXO162" s="1"/>
      <c r="UXP162" s="1"/>
      <c r="UXQ162" s="1"/>
      <c r="UXR162" s="1"/>
      <c r="UXS162" s="1"/>
      <c r="UXT162" s="1"/>
      <c r="UXU162" s="1"/>
      <c r="UXV162" s="1"/>
      <c r="UXW162" s="1"/>
      <c r="UXX162" s="1"/>
      <c r="UXY162" s="1"/>
      <c r="UXZ162" s="1"/>
      <c r="UYA162" s="1"/>
      <c r="UYB162" s="1"/>
      <c r="UYC162" s="1"/>
      <c r="UYD162" s="1"/>
      <c r="UYE162" s="1"/>
      <c r="UYF162" s="1"/>
      <c r="UYG162" s="1"/>
      <c r="UYH162" s="1"/>
      <c r="UYI162" s="1"/>
      <c r="UYJ162" s="1"/>
      <c r="UYK162" s="1"/>
      <c r="UYL162" s="1"/>
      <c r="UYM162" s="1"/>
      <c r="UYN162" s="1"/>
      <c r="UYO162" s="1"/>
      <c r="UYP162" s="1"/>
      <c r="UYQ162" s="1"/>
      <c r="UYR162" s="1"/>
      <c r="UYS162" s="1"/>
      <c r="UYT162" s="1"/>
      <c r="UYU162" s="1"/>
      <c r="UYV162" s="1"/>
      <c r="UYW162" s="1"/>
      <c r="UYX162" s="1"/>
      <c r="UYY162" s="1"/>
      <c r="UYZ162" s="1"/>
      <c r="UZA162" s="1"/>
      <c r="UZB162" s="1"/>
      <c r="UZC162" s="1"/>
      <c r="UZD162" s="1"/>
      <c r="UZE162" s="1"/>
      <c r="UZF162" s="1"/>
      <c r="UZG162" s="1"/>
      <c r="UZH162" s="1"/>
      <c r="UZI162" s="1"/>
      <c r="UZJ162" s="1"/>
      <c r="UZK162" s="1"/>
      <c r="UZL162" s="1"/>
      <c r="UZM162" s="1"/>
      <c r="UZN162" s="1"/>
      <c r="UZO162" s="1"/>
      <c r="UZP162" s="1"/>
      <c r="UZQ162" s="1"/>
      <c r="UZR162" s="1"/>
      <c r="UZS162" s="1"/>
      <c r="UZT162" s="1"/>
      <c r="UZU162" s="1"/>
      <c r="UZV162" s="1"/>
      <c r="UZW162" s="1"/>
      <c r="UZX162" s="1"/>
      <c r="UZY162" s="1"/>
      <c r="UZZ162" s="1"/>
      <c r="VAA162" s="1"/>
      <c r="VAB162" s="1"/>
      <c r="VAC162" s="1"/>
      <c r="VAD162" s="1"/>
      <c r="VAE162" s="1"/>
      <c r="VAF162" s="1"/>
      <c r="VAG162" s="1"/>
      <c r="VAH162" s="1"/>
      <c r="VAI162" s="1"/>
      <c r="VAJ162" s="1"/>
      <c r="VAK162" s="1"/>
      <c r="VAL162" s="1"/>
      <c r="VAM162" s="1"/>
      <c r="VAN162" s="1"/>
      <c r="VAO162" s="1"/>
      <c r="VAP162" s="1"/>
      <c r="VAQ162" s="1"/>
      <c r="VAR162" s="1"/>
      <c r="VAS162" s="1"/>
      <c r="VAT162" s="1"/>
      <c r="VAU162" s="1"/>
      <c r="VAV162" s="1"/>
      <c r="VAW162" s="1"/>
      <c r="VAX162" s="1"/>
      <c r="VAY162" s="1"/>
      <c r="VAZ162" s="1"/>
      <c r="VBA162" s="1"/>
      <c r="VBB162" s="1"/>
      <c r="VBC162" s="1"/>
      <c r="VBD162" s="1"/>
      <c r="VBE162" s="1"/>
      <c r="VBF162" s="1"/>
      <c r="VBG162" s="1"/>
      <c r="VBH162" s="1"/>
      <c r="VBI162" s="1"/>
      <c r="VBJ162" s="1"/>
      <c r="VBK162" s="1"/>
      <c r="VBL162" s="1"/>
      <c r="VBM162" s="1"/>
      <c r="VBN162" s="1"/>
      <c r="VBO162" s="1"/>
      <c r="VBP162" s="1"/>
      <c r="VBQ162" s="1"/>
      <c r="VBR162" s="1"/>
      <c r="VBS162" s="1"/>
      <c r="VBT162" s="1"/>
      <c r="VBU162" s="1"/>
      <c r="VBV162" s="1"/>
      <c r="VBW162" s="1"/>
      <c r="VBX162" s="1"/>
      <c r="VBY162" s="1"/>
      <c r="VBZ162" s="1"/>
      <c r="VCA162" s="1"/>
      <c r="VCB162" s="1"/>
      <c r="VCC162" s="1"/>
      <c r="VCD162" s="1"/>
      <c r="VCE162" s="1"/>
      <c r="VCF162" s="1"/>
      <c r="VCG162" s="1"/>
      <c r="VCH162" s="1"/>
      <c r="VCI162" s="1"/>
      <c r="VCJ162" s="1"/>
      <c r="VCK162" s="1"/>
      <c r="VCL162" s="1"/>
      <c r="VCM162" s="1"/>
      <c r="VCN162" s="1"/>
      <c r="VCO162" s="1"/>
      <c r="VCP162" s="1"/>
      <c r="VCQ162" s="1"/>
      <c r="VCR162" s="1"/>
      <c r="VCS162" s="1"/>
      <c r="VCT162" s="1"/>
      <c r="VCU162" s="1"/>
      <c r="VCV162" s="1"/>
      <c r="VCW162" s="1"/>
      <c r="VCX162" s="1"/>
      <c r="VCY162" s="1"/>
      <c r="VCZ162" s="1"/>
      <c r="VDA162" s="1"/>
      <c r="VDB162" s="1"/>
      <c r="VDC162" s="1"/>
      <c r="VDD162" s="1"/>
      <c r="VDE162" s="1"/>
      <c r="VDF162" s="1"/>
      <c r="VDG162" s="1"/>
      <c r="VDH162" s="1"/>
      <c r="VDI162" s="1"/>
      <c r="VDJ162" s="1"/>
      <c r="VDK162" s="1"/>
      <c r="VDL162" s="1"/>
      <c r="VDM162" s="1"/>
      <c r="VDN162" s="1"/>
      <c r="VDO162" s="1"/>
      <c r="VDP162" s="1"/>
      <c r="VDQ162" s="1"/>
      <c r="VDR162" s="1"/>
      <c r="VDS162" s="1"/>
      <c r="VDT162" s="1"/>
      <c r="VDU162" s="1"/>
      <c r="VDV162" s="1"/>
      <c r="VDW162" s="1"/>
      <c r="VDX162" s="1"/>
      <c r="VDY162" s="1"/>
      <c r="VDZ162" s="1"/>
      <c r="VEA162" s="1"/>
      <c r="VEB162" s="1"/>
      <c r="VEC162" s="1"/>
      <c r="VED162" s="1"/>
      <c r="VEE162" s="1"/>
      <c r="VEF162" s="1"/>
      <c r="VEG162" s="1"/>
      <c r="VEH162" s="1"/>
      <c r="VEI162" s="1"/>
      <c r="VEJ162" s="1"/>
      <c r="VEK162" s="1"/>
      <c r="VEL162" s="1"/>
      <c r="VEM162" s="1"/>
      <c r="VEN162" s="1"/>
      <c r="VEO162" s="1"/>
      <c r="VEP162" s="1"/>
      <c r="VEQ162" s="1"/>
      <c r="VER162" s="1"/>
      <c r="VES162" s="1"/>
      <c r="VET162" s="1"/>
      <c r="VEU162" s="1"/>
      <c r="VEV162" s="1"/>
      <c r="VEW162" s="1"/>
      <c r="VEX162" s="1"/>
      <c r="VEY162" s="1"/>
      <c r="VEZ162" s="1"/>
      <c r="VFA162" s="1"/>
      <c r="VFB162" s="1"/>
      <c r="VFC162" s="1"/>
      <c r="VFD162" s="1"/>
      <c r="VFE162" s="1"/>
      <c r="VFF162" s="1"/>
      <c r="VFG162" s="1"/>
      <c r="VFH162" s="1"/>
      <c r="VFI162" s="1"/>
      <c r="VFJ162" s="1"/>
      <c r="VFK162" s="1"/>
      <c r="VFL162" s="1"/>
      <c r="VFM162" s="1"/>
      <c r="VFN162" s="1"/>
      <c r="VFO162" s="1"/>
      <c r="VFP162" s="1"/>
      <c r="VFQ162" s="1"/>
      <c r="VFR162" s="1"/>
      <c r="VFS162" s="1"/>
      <c r="VFT162" s="1"/>
      <c r="VFU162" s="1"/>
      <c r="VFV162" s="1"/>
      <c r="VFW162" s="1"/>
      <c r="VFX162" s="1"/>
      <c r="VFY162" s="1"/>
      <c r="VFZ162" s="1"/>
      <c r="VGA162" s="1"/>
      <c r="VGB162" s="1"/>
      <c r="VGC162" s="1"/>
      <c r="VGD162" s="1"/>
      <c r="VGE162" s="1"/>
      <c r="VGF162" s="1"/>
      <c r="VGG162" s="1"/>
      <c r="VGH162" s="1"/>
      <c r="VGI162" s="1"/>
      <c r="VGJ162" s="1"/>
      <c r="VGK162" s="1"/>
      <c r="VGL162" s="1"/>
      <c r="VGM162" s="1"/>
      <c r="VGN162" s="1"/>
      <c r="VGO162" s="1"/>
      <c r="VGP162" s="1"/>
      <c r="VGQ162" s="1"/>
      <c r="VGR162" s="1"/>
      <c r="VGS162" s="1"/>
      <c r="VGT162" s="1"/>
      <c r="VGU162" s="1"/>
      <c r="VGV162" s="1"/>
      <c r="VGW162" s="1"/>
      <c r="VGX162" s="1"/>
      <c r="VGY162" s="1"/>
      <c r="VGZ162" s="1"/>
      <c r="VHA162" s="1"/>
      <c r="VHB162" s="1"/>
      <c r="VHC162" s="1"/>
      <c r="VHD162" s="1"/>
      <c r="VHE162" s="1"/>
      <c r="VHF162" s="1"/>
      <c r="VHG162" s="1"/>
      <c r="VHH162" s="1"/>
      <c r="VHI162" s="1"/>
      <c r="VHJ162" s="1"/>
      <c r="VHK162" s="1"/>
      <c r="VHL162" s="1"/>
      <c r="VHM162" s="1"/>
      <c r="VHN162" s="1"/>
      <c r="VHO162" s="1"/>
      <c r="VHP162" s="1"/>
      <c r="VHQ162" s="1"/>
      <c r="VHR162" s="1"/>
      <c r="VHS162" s="1"/>
      <c r="VHT162" s="1"/>
      <c r="VHU162" s="1"/>
      <c r="VHV162" s="1"/>
      <c r="VHW162" s="1"/>
      <c r="VHX162" s="1"/>
      <c r="VHY162" s="1"/>
      <c r="VHZ162" s="1"/>
      <c r="VIA162" s="1"/>
      <c r="VIB162" s="1"/>
      <c r="VIC162" s="1"/>
      <c r="VID162" s="1"/>
      <c r="VIE162" s="1"/>
      <c r="VIF162" s="1"/>
      <c r="VIG162" s="1"/>
      <c r="VIH162" s="1"/>
      <c r="VII162" s="1"/>
      <c r="VIJ162" s="1"/>
      <c r="VIK162" s="1"/>
      <c r="VIL162" s="1"/>
      <c r="VIM162" s="1"/>
      <c r="VIN162" s="1"/>
      <c r="VIO162" s="1"/>
      <c r="VIP162" s="1"/>
      <c r="VIQ162" s="1"/>
      <c r="VIR162" s="1"/>
      <c r="VIS162" s="1"/>
      <c r="VIT162" s="1"/>
      <c r="VIU162" s="1"/>
      <c r="VIV162" s="1"/>
      <c r="VIW162" s="1"/>
      <c r="VIX162" s="1"/>
      <c r="VIY162" s="1"/>
      <c r="VIZ162" s="1"/>
      <c r="VJA162" s="1"/>
      <c r="VJB162" s="1"/>
      <c r="VJC162" s="1"/>
      <c r="VJD162" s="1"/>
      <c r="VJE162" s="1"/>
      <c r="VJF162" s="1"/>
      <c r="VJG162" s="1"/>
      <c r="VJH162" s="1"/>
      <c r="VJI162" s="1"/>
      <c r="VJJ162" s="1"/>
      <c r="VJK162" s="1"/>
      <c r="VJL162" s="1"/>
      <c r="VJM162" s="1"/>
      <c r="VJN162" s="1"/>
      <c r="VJO162" s="1"/>
      <c r="VJP162" s="1"/>
      <c r="VJQ162" s="1"/>
      <c r="VJR162" s="1"/>
      <c r="VJS162" s="1"/>
      <c r="VJT162" s="1"/>
      <c r="VJU162" s="1"/>
      <c r="VJV162" s="1"/>
      <c r="VJW162" s="1"/>
      <c r="VJX162" s="1"/>
      <c r="VJY162" s="1"/>
      <c r="VJZ162" s="1"/>
      <c r="VKA162" s="1"/>
      <c r="VKB162" s="1"/>
      <c r="VKC162" s="1"/>
      <c r="VKD162" s="1"/>
      <c r="VKE162" s="1"/>
      <c r="VKF162" s="1"/>
      <c r="VKG162" s="1"/>
      <c r="VKH162" s="1"/>
      <c r="VKI162" s="1"/>
      <c r="VKJ162" s="1"/>
      <c r="VKK162" s="1"/>
      <c r="VKL162" s="1"/>
      <c r="VKM162" s="1"/>
      <c r="VKN162" s="1"/>
      <c r="VKO162" s="1"/>
      <c r="VKP162" s="1"/>
      <c r="VKQ162" s="1"/>
      <c r="VKR162" s="1"/>
      <c r="VKS162" s="1"/>
      <c r="VKT162" s="1"/>
      <c r="VKU162" s="1"/>
      <c r="VKV162" s="1"/>
      <c r="VKW162" s="1"/>
      <c r="VKX162" s="1"/>
      <c r="VKY162" s="1"/>
      <c r="VKZ162" s="1"/>
      <c r="VLA162" s="1"/>
      <c r="VLB162" s="1"/>
      <c r="VLC162" s="1"/>
      <c r="VLD162" s="1"/>
      <c r="VLE162" s="1"/>
      <c r="VLF162" s="1"/>
      <c r="VLG162" s="1"/>
      <c r="VLH162" s="1"/>
      <c r="VLI162" s="1"/>
      <c r="VLJ162" s="1"/>
      <c r="VLK162" s="1"/>
      <c r="VLL162" s="1"/>
      <c r="VLM162" s="1"/>
      <c r="VLN162" s="1"/>
      <c r="VLO162" s="1"/>
      <c r="VLP162" s="1"/>
      <c r="VLQ162" s="1"/>
      <c r="VLR162" s="1"/>
      <c r="VLS162" s="1"/>
      <c r="VLT162" s="1"/>
      <c r="VLU162" s="1"/>
      <c r="VLV162" s="1"/>
      <c r="VLW162" s="1"/>
      <c r="VLX162" s="1"/>
      <c r="VLY162" s="1"/>
      <c r="VLZ162" s="1"/>
      <c r="VMA162" s="1"/>
      <c r="VMB162" s="1"/>
      <c r="VMC162" s="1"/>
      <c r="VMD162" s="1"/>
      <c r="VME162" s="1"/>
      <c r="VMF162" s="1"/>
      <c r="VMG162" s="1"/>
      <c r="VMH162" s="1"/>
      <c r="VMI162" s="1"/>
      <c r="VMJ162" s="1"/>
      <c r="VMK162" s="1"/>
      <c r="VML162" s="1"/>
      <c r="VMM162" s="1"/>
      <c r="VMN162" s="1"/>
      <c r="VMO162" s="1"/>
      <c r="VMP162" s="1"/>
      <c r="VMQ162" s="1"/>
      <c r="VMR162" s="1"/>
      <c r="VMS162" s="1"/>
      <c r="VMT162" s="1"/>
      <c r="VMU162" s="1"/>
      <c r="VMV162" s="1"/>
      <c r="VMW162" s="1"/>
      <c r="VMX162" s="1"/>
      <c r="VMY162" s="1"/>
      <c r="VMZ162" s="1"/>
      <c r="VNA162" s="1"/>
      <c r="VNB162" s="1"/>
      <c r="VNC162" s="1"/>
      <c r="VND162" s="1"/>
      <c r="VNE162" s="1"/>
      <c r="VNF162" s="1"/>
      <c r="VNG162" s="1"/>
      <c r="VNH162" s="1"/>
      <c r="VNI162" s="1"/>
      <c r="VNJ162" s="1"/>
      <c r="VNK162" s="1"/>
      <c r="VNL162" s="1"/>
      <c r="VNM162" s="1"/>
      <c r="VNN162" s="1"/>
      <c r="VNO162" s="1"/>
      <c r="VNP162" s="1"/>
      <c r="VNQ162" s="1"/>
      <c r="VNR162" s="1"/>
      <c r="VNS162" s="1"/>
      <c r="VNT162" s="1"/>
      <c r="VNU162" s="1"/>
      <c r="VNV162" s="1"/>
      <c r="VNW162" s="1"/>
      <c r="VNX162" s="1"/>
      <c r="VNY162" s="1"/>
      <c r="VNZ162" s="1"/>
      <c r="VOA162" s="1"/>
      <c r="VOB162" s="1"/>
      <c r="VOC162" s="1"/>
      <c r="VOD162" s="1"/>
      <c r="VOE162" s="1"/>
      <c r="VOF162" s="1"/>
      <c r="VOG162" s="1"/>
      <c r="VOH162" s="1"/>
      <c r="VOI162" s="1"/>
      <c r="VOJ162" s="1"/>
      <c r="VOK162" s="1"/>
      <c r="VOL162" s="1"/>
      <c r="VOM162" s="1"/>
      <c r="VON162" s="1"/>
      <c r="VOO162" s="1"/>
      <c r="VOP162" s="1"/>
      <c r="VOQ162" s="1"/>
      <c r="VOR162" s="1"/>
      <c r="VOS162" s="1"/>
      <c r="VOT162" s="1"/>
      <c r="VOU162" s="1"/>
      <c r="VOV162" s="1"/>
      <c r="VOW162" s="1"/>
      <c r="VOX162" s="1"/>
      <c r="VOY162" s="1"/>
      <c r="VOZ162" s="1"/>
      <c r="VPA162" s="1"/>
      <c r="VPB162" s="1"/>
      <c r="VPC162" s="1"/>
      <c r="VPD162" s="1"/>
      <c r="VPE162" s="1"/>
      <c r="VPF162" s="1"/>
      <c r="VPG162" s="1"/>
      <c r="VPH162" s="1"/>
      <c r="VPI162" s="1"/>
      <c r="VPJ162" s="1"/>
      <c r="VPK162" s="1"/>
      <c r="VPL162" s="1"/>
      <c r="VPM162" s="1"/>
      <c r="VPN162" s="1"/>
      <c r="VPO162" s="1"/>
      <c r="VPP162" s="1"/>
      <c r="VPQ162" s="1"/>
      <c r="VPR162" s="1"/>
      <c r="VPS162" s="1"/>
      <c r="VPT162" s="1"/>
      <c r="VPU162" s="1"/>
      <c r="VPV162" s="1"/>
      <c r="VPW162" s="1"/>
      <c r="VPX162" s="1"/>
      <c r="VPY162" s="1"/>
      <c r="VPZ162" s="1"/>
      <c r="VQA162" s="1"/>
      <c r="VQB162" s="1"/>
      <c r="VQC162" s="1"/>
      <c r="VQD162" s="1"/>
      <c r="VQE162" s="1"/>
      <c r="VQF162" s="1"/>
      <c r="VQG162" s="1"/>
      <c r="VQH162" s="1"/>
      <c r="VQI162" s="1"/>
      <c r="VQJ162" s="1"/>
      <c r="VQK162" s="1"/>
      <c r="VQL162" s="1"/>
      <c r="VQM162" s="1"/>
      <c r="VQN162" s="1"/>
      <c r="VQO162" s="1"/>
      <c r="VQP162" s="1"/>
      <c r="VQQ162" s="1"/>
      <c r="VQR162" s="1"/>
      <c r="VQS162" s="1"/>
      <c r="VQT162" s="1"/>
      <c r="VQU162" s="1"/>
      <c r="VQV162" s="1"/>
      <c r="VQW162" s="1"/>
      <c r="VQX162" s="1"/>
      <c r="VQY162" s="1"/>
      <c r="VQZ162" s="1"/>
      <c r="VRA162" s="1"/>
      <c r="VRB162" s="1"/>
      <c r="VRC162" s="1"/>
      <c r="VRD162" s="1"/>
      <c r="VRE162" s="1"/>
      <c r="VRF162" s="1"/>
      <c r="VRG162" s="1"/>
      <c r="VRH162" s="1"/>
      <c r="VRI162" s="1"/>
      <c r="VRJ162" s="1"/>
      <c r="VRK162" s="1"/>
      <c r="VRL162" s="1"/>
      <c r="VRM162" s="1"/>
      <c r="VRN162" s="1"/>
      <c r="VRO162" s="1"/>
      <c r="VRP162" s="1"/>
      <c r="VRQ162" s="1"/>
      <c r="VRR162" s="1"/>
      <c r="VRS162" s="1"/>
      <c r="VRT162" s="1"/>
      <c r="VRU162" s="1"/>
      <c r="VRV162" s="1"/>
      <c r="VRW162" s="1"/>
      <c r="VRX162" s="1"/>
      <c r="VRY162" s="1"/>
      <c r="VRZ162" s="1"/>
      <c r="VSA162" s="1"/>
      <c r="VSB162" s="1"/>
      <c r="VSC162" s="1"/>
      <c r="VSD162" s="1"/>
      <c r="VSE162" s="1"/>
      <c r="VSF162" s="1"/>
      <c r="VSG162" s="1"/>
      <c r="VSH162" s="1"/>
      <c r="VSI162" s="1"/>
      <c r="VSJ162" s="1"/>
      <c r="VSK162" s="1"/>
      <c r="VSL162" s="1"/>
      <c r="VSM162" s="1"/>
      <c r="VSN162" s="1"/>
      <c r="VSO162" s="1"/>
      <c r="VSP162" s="1"/>
      <c r="VSQ162" s="1"/>
      <c r="VSR162" s="1"/>
      <c r="VSS162" s="1"/>
      <c r="VST162" s="1"/>
      <c r="VSU162" s="1"/>
      <c r="VSV162" s="1"/>
      <c r="VSW162" s="1"/>
      <c r="VSX162" s="1"/>
      <c r="VSY162" s="1"/>
      <c r="VSZ162" s="1"/>
      <c r="VTA162" s="1"/>
      <c r="VTB162" s="1"/>
      <c r="VTC162" s="1"/>
      <c r="VTD162" s="1"/>
      <c r="VTE162" s="1"/>
      <c r="VTF162" s="1"/>
      <c r="VTG162" s="1"/>
      <c r="VTH162" s="1"/>
      <c r="VTI162" s="1"/>
      <c r="VTJ162" s="1"/>
      <c r="VTK162" s="1"/>
      <c r="VTL162" s="1"/>
      <c r="VTM162" s="1"/>
      <c r="VTN162" s="1"/>
      <c r="VTO162" s="1"/>
      <c r="VTP162" s="1"/>
      <c r="VTQ162" s="1"/>
      <c r="VTR162" s="1"/>
      <c r="VTS162" s="1"/>
      <c r="VTT162" s="1"/>
      <c r="VTU162" s="1"/>
      <c r="VTV162" s="1"/>
      <c r="VTW162" s="1"/>
      <c r="VTX162" s="1"/>
      <c r="VTY162" s="1"/>
      <c r="VTZ162" s="1"/>
      <c r="VUA162" s="1"/>
      <c r="VUB162" s="1"/>
      <c r="VUC162" s="1"/>
      <c r="VUD162" s="1"/>
      <c r="VUE162" s="1"/>
      <c r="VUF162" s="1"/>
      <c r="VUG162" s="1"/>
      <c r="VUH162" s="1"/>
      <c r="VUI162" s="1"/>
      <c r="VUJ162" s="1"/>
      <c r="VUK162" s="1"/>
      <c r="VUL162" s="1"/>
      <c r="VUM162" s="1"/>
      <c r="VUN162" s="1"/>
      <c r="VUO162" s="1"/>
      <c r="VUP162" s="1"/>
      <c r="VUQ162" s="1"/>
      <c r="VUR162" s="1"/>
      <c r="VUS162" s="1"/>
      <c r="VUT162" s="1"/>
      <c r="VUU162" s="1"/>
      <c r="VUV162" s="1"/>
      <c r="VUW162" s="1"/>
      <c r="VUX162" s="1"/>
      <c r="VUY162" s="1"/>
      <c r="VUZ162" s="1"/>
      <c r="VVA162" s="1"/>
      <c r="VVB162" s="1"/>
      <c r="VVC162" s="1"/>
      <c r="VVD162" s="1"/>
      <c r="VVE162" s="1"/>
      <c r="VVF162" s="1"/>
      <c r="VVG162" s="1"/>
      <c r="VVH162" s="1"/>
      <c r="VVI162" s="1"/>
      <c r="VVJ162" s="1"/>
      <c r="VVK162" s="1"/>
      <c r="VVL162" s="1"/>
      <c r="VVM162" s="1"/>
      <c r="VVN162" s="1"/>
      <c r="VVO162" s="1"/>
      <c r="VVP162" s="1"/>
      <c r="VVQ162" s="1"/>
      <c r="VVR162" s="1"/>
      <c r="VVS162" s="1"/>
      <c r="VVT162" s="1"/>
      <c r="VVU162" s="1"/>
      <c r="VVV162" s="1"/>
      <c r="VVW162" s="1"/>
      <c r="VVX162" s="1"/>
      <c r="VVY162" s="1"/>
      <c r="VVZ162" s="1"/>
      <c r="VWA162" s="1"/>
      <c r="VWB162" s="1"/>
      <c r="VWC162" s="1"/>
      <c r="VWD162" s="1"/>
      <c r="VWE162" s="1"/>
      <c r="VWF162" s="1"/>
      <c r="VWG162" s="1"/>
      <c r="VWH162" s="1"/>
      <c r="VWI162" s="1"/>
      <c r="VWJ162" s="1"/>
      <c r="VWK162" s="1"/>
      <c r="VWL162" s="1"/>
      <c r="VWM162" s="1"/>
      <c r="VWN162" s="1"/>
      <c r="VWO162" s="1"/>
      <c r="VWP162" s="1"/>
      <c r="VWQ162" s="1"/>
      <c r="VWR162" s="1"/>
      <c r="VWS162" s="1"/>
      <c r="VWT162" s="1"/>
      <c r="VWU162" s="1"/>
      <c r="VWV162" s="1"/>
      <c r="VWW162" s="1"/>
      <c r="VWX162" s="1"/>
      <c r="VWY162" s="1"/>
      <c r="VWZ162" s="1"/>
      <c r="VXA162" s="1"/>
      <c r="VXB162" s="1"/>
      <c r="VXC162" s="1"/>
      <c r="VXD162" s="1"/>
      <c r="VXE162" s="1"/>
      <c r="VXF162" s="1"/>
      <c r="VXG162" s="1"/>
      <c r="VXH162" s="1"/>
      <c r="VXI162" s="1"/>
      <c r="VXJ162" s="1"/>
      <c r="VXK162" s="1"/>
      <c r="VXL162" s="1"/>
      <c r="VXM162" s="1"/>
      <c r="VXN162" s="1"/>
      <c r="VXO162" s="1"/>
      <c r="VXP162" s="1"/>
      <c r="VXQ162" s="1"/>
      <c r="VXR162" s="1"/>
      <c r="VXS162" s="1"/>
      <c r="VXT162" s="1"/>
      <c r="VXU162" s="1"/>
      <c r="VXV162" s="1"/>
      <c r="VXW162" s="1"/>
      <c r="VXX162" s="1"/>
      <c r="VXY162" s="1"/>
      <c r="VXZ162" s="1"/>
      <c r="VYA162" s="1"/>
      <c r="VYB162" s="1"/>
      <c r="VYC162" s="1"/>
      <c r="VYD162" s="1"/>
      <c r="VYE162" s="1"/>
      <c r="VYF162" s="1"/>
      <c r="VYG162" s="1"/>
      <c r="VYH162" s="1"/>
      <c r="VYI162" s="1"/>
      <c r="VYJ162" s="1"/>
      <c r="VYK162" s="1"/>
      <c r="VYL162" s="1"/>
      <c r="VYM162" s="1"/>
      <c r="VYN162" s="1"/>
      <c r="VYO162" s="1"/>
      <c r="VYP162" s="1"/>
      <c r="VYQ162" s="1"/>
      <c r="VYR162" s="1"/>
      <c r="VYS162" s="1"/>
      <c r="VYT162" s="1"/>
      <c r="VYU162" s="1"/>
      <c r="VYV162" s="1"/>
      <c r="VYW162" s="1"/>
      <c r="VYX162" s="1"/>
      <c r="VYY162" s="1"/>
      <c r="VYZ162" s="1"/>
      <c r="VZA162" s="1"/>
      <c r="VZB162" s="1"/>
      <c r="VZC162" s="1"/>
      <c r="VZD162" s="1"/>
      <c r="VZE162" s="1"/>
      <c r="VZF162" s="1"/>
      <c r="VZG162" s="1"/>
      <c r="VZH162" s="1"/>
      <c r="VZI162" s="1"/>
      <c r="VZJ162" s="1"/>
      <c r="VZK162" s="1"/>
      <c r="VZL162" s="1"/>
      <c r="VZM162" s="1"/>
      <c r="VZN162" s="1"/>
      <c r="VZO162" s="1"/>
      <c r="VZP162" s="1"/>
      <c r="VZQ162" s="1"/>
      <c r="VZR162" s="1"/>
      <c r="VZS162" s="1"/>
      <c r="VZT162" s="1"/>
      <c r="VZU162" s="1"/>
      <c r="VZV162" s="1"/>
      <c r="VZW162" s="1"/>
      <c r="VZX162" s="1"/>
      <c r="VZY162" s="1"/>
      <c r="VZZ162" s="1"/>
      <c r="WAA162" s="1"/>
      <c r="WAB162" s="1"/>
      <c r="WAC162" s="1"/>
      <c r="WAD162" s="1"/>
      <c r="WAE162" s="1"/>
      <c r="WAF162" s="1"/>
      <c r="WAG162" s="1"/>
      <c r="WAH162" s="1"/>
      <c r="WAI162" s="1"/>
      <c r="WAJ162" s="1"/>
      <c r="WAK162" s="1"/>
      <c r="WAL162" s="1"/>
      <c r="WAM162" s="1"/>
      <c r="WAN162" s="1"/>
      <c r="WAO162" s="1"/>
      <c r="WAP162" s="1"/>
      <c r="WAQ162" s="1"/>
      <c r="WAR162" s="1"/>
      <c r="WAS162" s="1"/>
      <c r="WAT162" s="1"/>
      <c r="WAU162" s="1"/>
      <c r="WAV162" s="1"/>
      <c r="WAW162" s="1"/>
      <c r="WAX162" s="1"/>
      <c r="WAY162" s="1"/>
      <c r="WAZ162" s="1"/>
      <c r="WBA162" s="1"/>
      <c r="WBB162" s="1"/>
      <c r="WBC162" s="1"/>
      <c r="WBD162" s="1"/>
      <c r="WBE162" s="1"/>
      <c r="WBF162" s="1"/>
      <c r="WBG162" s="1"/>
      <c r="WBH162" s="1"/>
      <c r="WBI162" s="1"/>
      <c r="WBJ162" s="1"/>
      <c r="WBK162" s="1"/>
      <c r="WBL162" s="1"/>
      <c r="WBM162" s="1"/>
      <c r="WBN162" s="1"/>
      <c r="WBO162" s="1"/>
      <c r="WBP162" s="1"/>
      <c r="WBQ162" s="1"/>
      <c r="WBR162" s="1"/>
      <c r="WBS162" s="1"/>
      <c r="WBT162" s="1"/>
      <c r="WBU162" s="1"/>
      <c r="WBV162" s="1"/>
      <c r="WBW162" s="1"/>
      <c r="WBX162" s="1"/>
      <c r="WBY162" s="1"/>
      <c r="WBZ162" s="1"/>
      <c r="WCA162" s="1"/>
      <c r="WCB162" s="1"/>
      <c r="WCC162" s="1"/>
      <c r="WCD162" s="1"/>
      <c r="WCE162" s="1"/>
      <c r="WCF162" s="1"/>
      <c r="WCG162" s="1"/>
      <c r="WCH162" s="1"/>
      <c r="WCI162" s="1"/>
      <c r="WCJ162" s="1"/>
      <c r="WCK162" s="1"/>
      <c r="WCL162" s="1"/>
      <c r="WCM162" s="1"/>
      <c r="WCN162" s="1"/>
      <c r="WCO162" s="1"/>
      <c r="WCP162" s="1"/>
      <c r="WCQ162" s="1"/>
      <c r="WCR162" s="1"/>
      <c r="WCS162" s="1"/>
      <c r="WCT162" s="1"/>
      <c r="WCU162" s="1"/>
      <c r="WCV162" s="1"/>
      <c r="WCW162" s="1"/>
      <c r="WCX162" s="1"/>
      <c r="WCY162" s="1"/>
      <c r="WCZ162" s="1"/>
      <c r="WDA162" s="1"/>
      <c r="WDB162" s="1"/>
      <c r="WDC162" s="1"/>
      <c r="WDD162" s="1"/>
      <c r="WDE162" s="1"/>
      <c r="WDF162" s="1"/>
      <c r="WDG162" s="1"/>
      <c r="WDH162" s="1"/>
      <c r="WDI162" s="1"/>
      <c r="WDJ162" s="1"/>
      <c r="WDK162" s="1"/>
      <c r="WDL162" s="1"/>
      <c r="WDM162" s="1"/>
      <c r="WDN162" s="1"/>
      <c r="WDO162" s="1"/>
      <c r="WDP162" s="1"/>
      <c r="WDQ162" s="1"/>
      <c r="WDR162" s="1"/>
      <c r="WDS162" s="1"/>
      <c r="WDT162" s="1"/>
      <c r="WDU162" s="1"/>
      <c r="WDV162" s="1"/>
      <c r="WDW162" s="1"/>
      <c r="WDX162" s="1"/>
      <c r="WDY162" s="1"/>
      <c r="WDZ162" s="1"/>
      <c r="WEA162" s="1"/>
      <c r="WEB162" s="1"/>
      <c r="WEC162" s="1"/>
      <c r="WED162" s="1"/>
      <c r="WEE162" s="1"/>
      <c r="WEF162" s="1"/>
      <c r="WEG162" s="1"/>
      <c r="WEH162" s="1"/>
      <c r="WEI162" s="1"/>
      <c r="WEJ162" s="1"/>
      <c r="WEK162" s="1"/>
      <c r="WEL162" s="1"/>
      <c r="WEM162" s="1"/>
      <c r="WEN162" s="1"/>
      <c r="WEO162" s="1"/>
      <c r="WEP162" s="1"/>
      <c r="WEQ162" s="1"/>
      <c r="WER162" s="1"/>
      <c r="WES162" s="1"/>
      <c r="WET162" s="1"/>
      <c r="WEU162" s="1"/>
      <c r="WEV162" s="1"/>
      <c r="WEW162" s="1"/>
      <c r="WEX162" s="1"/>
      <c r="WEY162" s="1"/>
      <c r="WEZ162" s="1"/>
      <c r="WFA162" s="1"/>
      <c r="WFB162" s="1"/>
      <c r="WFC162" s="1"/>
      <c r="WFD162" s="1"/>
      <c r="WFE162" s="1"/>
      <c r="WFF162" s="1"/>
      <c r="WFG162" s="1"/>
      <c r="WFH162" s="1"/>
      <c r="WFI162" s="1"/>
      <c r="WFJ162" s="1"/>
      <c r="WFK162" s="1"/>
      <c r="WFL162" s="1"/>
      <c r="WFM162" s="1"/>
      <c r="WFN162" s="1"/>
      <c r="WFO162" s="1"/>
      <c r="WFP162" s="1"/>
      <c r="WFQ162" s="1"/>
      <c r="WFR162" s="1"/>
      <c r="WFS162" s="1"/>
      <c r="WFT162" s="1"/>
      <c r="WFU162" s="1"/>
      <c r="WFV162" s="1"/>
      <c r="WFW162" s="1"/>
      <c r="WFX162" s="1"/>
      <c r="WFY162" s="1"/>
      <c r="WFZ162" s="1"/>
      <c r="WGA162" s="1"/>
      <c r="WGB162" s="1"/>
      <c r="WGC162" s="1"/>
      <c r="WGD162" s="1"/>
      <c r="WGE162" s="1"/>
      <c r="WGF162" s="1"/>
      <c r="WGG162" s="1"/>
      <c r="WGH162" s="1"/>
      <c r="WGI162" s="1"/>
      <c r="WGJ162" s="1"/>
      <c r="WGK162" s="1"/>
      <c r="WGL162" s="1"/>
      <c r="WGM162" s="1"/>
      <c r="WGN162" s="1"/>
      <c r="WGO162" s="1"/>
      <c r="WGP162" s="1"/>
      <c r="WGQ162" s="1"/>
      <c r="WGR162" s="1"/>
      <c r="WGS162" s="1"/>
      <c r="WGT162" s="1"/>
      <c r="WGU162" s="1"/>
      <c r="WGV162" s="1"/>
      <c r="WGW162" s="1"/>
      <c r="WGX162" s="1"/>
      <c r="WGY162" s="1"/>
      <c r="WGZ162" s="1"/>
      <c r="WHA162" s="1"/>
      <c r="WHB162" s="1"/>
      <c r="WHC162" s="1"/>
      <c r="WHD162" s="1"/>
      <c r="WHE162" s="1"/>
      <c r="WHF162" s="1"/>
      <c r="WHG162" s="1"/>
      <c r="WHH162" s="1"/>
      <c r="WHI162" s="1"/>
      <c r="WHJ162" s="1"/>
      <c r="WHK162" s="1"/>
      <c r="WHL162" s="1"/>
      <c r="WHM162" s="1"/>
      <c r="WHN162" s="1"/>
      <c r="WHO162" s="1"/>
      <c r="WHP162" s="1"/>
      <c r="WHQ162" s="1"/>
      <c r="WHR162" s="1"/>
      <c r="WHS162" s="1"/>
      <c r="WHT162" s="1"/>
      <c r="WHU162" s="1"/>
      <c r="WHV162" s="1"/>
      <c r="WHW162" s="1"/>
      <c r="WHX162" s="1"/>
      <c r="WHY162" s="1"/>
      <c r="WHZ162" s="1"/>
      <c r="WIA162" s="1"/>
      <c r="WIB162" s="1"/>
      <c r="WIC162" s="1"/>
      <c r="WID162" s="1"/>
      <c r="WIE162" s="1"/>
      <c r="WIF162" s="1"/>
      <c r="WIG162" s="1"/>
      <c r="WIH162" s="1"/>
      <c r="WII162" s="1"/>
      <c r="WIJ162" s="1"/>
      <c r="WIK162" s="1"/>
      <c r="WIL162" s="1"/>
      <c r="WIM162" s="1"/>
      <c r="WIN162" s="1"/>
      <c r="WIO162" s="1"/>
      <c r="WIP162" s="1"/>
      <c r="WIQ162" s="1"/>
      <c r="WIR162" s="1"/>
      <c r="WIS162" s="1"/>
      <c r="WIT162" s="1"/>
      <c r="WIU162" s="1"/>
      <c r="WIV162" s="1"/>
      <c r="WIW162" s="1"/>
      <c r="WIX162" s="1"/>
      <c r="WIY162" s="1"/>
      <c r="WIZ162" s="1"/>
      <c r="WJA162" s="1"/>
      <c r="WJB162" s="1"/>
      <c r="WJC162" s="1"/>
      <c r="WJD162" s="1"/>
      <c r="WJE162" s="1"/>
      <c r="WJF162" s="1"/>
      <c r="WJG162" s="1"/>
      <c r="WJH162" s="1"/>
      <c r="WJI162" s="1"/>
      <c r="WJJ162" s="1"/>
      <c r="WJK162" s="1"/>
      <c r="WJL162" s="1"/>
      <c r="WJM162" s="1"/>
      <c r="WJN162" s="1"/>
      <c r="WJO162" s="1"/>
      <c r="WJP162" s="1"/>
      <c r="WJQ162" s="1"/>
      <c r="WJR162" s="1"/>
      <c r="WJS162" s="1"/>
      <c r="WJT162" s="1"/>
      <c r="WJU162" s="1"/>
      <c r="WJV162" s="1"/>
      <c r="WJW162" s="1"/>
      <c r="WJX162" s="1"/>
      <c r="WJY162" s="1"/>
      <c r="WJZ162" s="1"/>
      <c r="WKA162" s="1"/>
      <c r="WKB162" s="1"/>
      <c r="WKC162" s="1"/>
      <c r="WKD162" s="1"/>
      <c r="WKE162" s="1"/>
      <c r="WKF162" s="1"/>
      <c r="WKG162" s="1"/>
      <c r="WKH162" s="1"/>
      <c r="WKI162" s="1"/>
      <c r="WKJ162" s="1"/>
      <c r="WKK162" s="1"/>
      <c r="WKL162" s="1"/>
      <c r="WKM162" s="1"/>
      <c r="WKN162" s="1"/>
      <c r="WKO162" s="1"/>
      <c r="WKP162" s="1"/>
      <c r="WKQ162" s="1"/>
      <c r="WKR162" s="1"/>
      <c r="WKS162" s="1"/>
      <c r="WKT162" s="1"/>
      <c r="WKU162" s="1"/>
      <c r="WKV162" s="1"/>
      <c r="WKW162" s="1"/>
      <c r="WKX162" s="1"/>
      <c r="WKY162" s="1"/>
      <c r="WKZ162" s="1"/>
      <c r="WLA162" s="1"/>
      <c r="WLB162" s="1"/>
      <c r="WLC162" s="1"/>
      <c r="WLD162" s="1"/>
      <c r="WLE162" s="1"/>
      <c r="WLF162" s="1"/>
      <c r="WLG162" s="1"/>
      <c r="WLH162" s="1"/>
      <c r="WLI162" s="1"/>
      <c r="WLJ162" s="1"/>
      <c r="WLK162" s="1"/>
      <c r="WLL162" s="1"/>
      <c r="WLM162" s="1"/>
      <c r="WLN162" s="1"/>
      <c r="WLO162" s="1"/>
      <c r="WLP162" s="1"/>
      <c r="WLQ162" s="1"/>
      <c r="WLR162" s="1"/>
      <c r="WLS162" s="1"/>
      <c r="WLT162" s="1"/>
      <c r="WLU162" s="1"/>
      <c r="WLV162" s="1"/>
      <c r="WLW162" s="1"/>
      <c r="WLX162" s="1"/>
      <c r="WLY162" s="1"/>
      <c r="WLZ162" s="1"/>
      <c r="WMA162" s="1"/>
      <c r="WMB162" s="1"/>
      <c r="WMC162" s="1"/>
      <c r="WMD162" s="1"/>
      <c r="WME162" s="1"/>
      <c r="WMF162" s="1"/>
      <c r="WMG162" s="1"/>
      <c r="WMH162" s="1"/>
      <c r="WMI162" s="1"/>
      <c r="WMJ162" s="1"/>
      <c r="WMK162" s="1"/>
      <c r="WML162" s="1"/>
      <c r="WMM162" s="1"/>
      <c r="WMN162" s="1"/>
      <c r="WMO162" s="1"/>
      <c r="WMP162" s="1"/>
      <c r="WMQ162" s="1"/>
      <c r="WMR162" s="1"/>
      <c r="WMS162" s="1"/>
      <c r="WMT162" s="1"/>
      <c r="WMU162" s="1"/>
      <c r="WMV162" s="1"/>
      <c r="WMW162" s="1"/>
      <c r="WMX162" s="1"/>
      <c r="WMY162" s="1"/>
      <c r="WMZ162" s="1"/>
      <c r="WNA162" s="1"/>
      <c r="WNB162" s="1"/>
      <c r="WNC162" s="1"/>
      <c r="WND162" s="1"/>
      <c r="WNE162" s="1"/>
      <c r="WNF162" s="1"/>
      <c r="WNG162" s="1"/>
      <c r="WNH162" s="1"/>
      <c r="WNI162" s="1"/>
      <c r="WNJ162" s="1"/>
      <c r="WNK162" s="1"/>
      <c r="WNL162" s="1"/>
      <c r="WNM162" s="1"/>
      <c r="WNN162" s="1"/>
      <c r="WNO162" s="1"/>
      <c r="WNP162" s="1"/>
      <c r="WNQ162" s="1"/>
      <c r="WNR162" s="1"/>
      <c r="WNS162" s="1"/>
      <c r="WNT162" s="1"/>
      <c r="WNU162" s="1"/>
      <c r="WNV162" s="1"/>
      <c r="WNW162" s="1"/>
      <c r="WNX162" s="1"/>
      <c r="WNY162" s="1"/>
      <c r="WNZ162" s="1"/>
      <c r="WOA162" s="1"/>
      <c r="WOB162" s="1"/>
      <c r="WOC162" s="1"/>
      <c r="WOD162" s="1"/>
      <c r="WOE162" s="1"/>
      <c r="WOF162" s="1"/>
      <c r="WOG162" s="1"/>
      <c r="WOH162" s="1"/>
      <c r="WOI162" s="1"/>
      <c r="WOJ162" s="1"/>
      <c r="WOK162" s="1"/>
      <c r="WOL162" s="1"/>
      <c r="WOM162" s="1"/>
      <c r="WON162" s="1"/>
      <c r="WOO162" s="1"/>
      <c r="WOP162" s="1"/>
      <c r="WOQ162" s="1"/>
      <c r="WOR162" s="1"/>
      <c r="WOS162" s="1"/>
      <c r="WOT162" s="1"/>
      <c r="WOU162" s="1"/>
      <c r="WOV162" s="1"/>
      <c r="WOW162" s="1"/>
      <c r="WOX162" s="1"/>
      <c r="WOY162" s="1"/>
      <c r="WOZ162" s="1"/>
      <c r="WPA162" s="1"/>
      <c r="WPB162" s="1"/>
      <c r="WPC162" s="1"/>
      <c r="WPD162" s="1"/>
      <c r="WPE162" s="1"/>
      <c r="WPF162" s="1"/>
      <c r="WPG162" s="1"/>
      <c r="WPH162" s="1"/>
      <c r="WPI162" s="1"/>
      <c r="WPJ162" s="1"/>
      <c r="WPK162" s="1"/>
      <c r="WPL162" s="1"/>
      <c r="WPM162" s="1"/>
      <c r="WPN162" s="1"/>
      <c r="WPO162" s="1"/>
      <c r="WPP162" s="1"/>
      <c r="WPQ162" s="1"/>
      <c r="WPR162" s="1"/>
      <c r="WPS162" s="1"/>
      <c r="WPT162" s="1"/>
      <c r="WPU162" s="1"/>
      <c r="WPV162" s="1"/>
      <c r="WPW162" s="1"/>
      <c r="WPX162" s="1"/>
      <c r="WPY162" s="1"/>
      <c r="WPZ162" s="1"/>
      <c r="WQA162" s="1"/>
      <c r="WQB162" s="1"/>
      <c r="WQC162" s="1"/>
      <c r="WQD162" s="1"/>
      <c r="WQE162" s="1"/>
      <c r="WQF162" s="1"/>
      <c r="WQG162" s="1"/>
      <c r="WQH162" s="1"/>
      <c r="WQI162" s="1"/>
      <c r="WQJ162" s="1"/>
      <c r="WQK162" s="1"/>
      <c r="WQL162" s="1"/>
      <c r="WQM162" s="1"/>
      <c r="WQN162" s="1"/>
      <c r="WQO162" s="1"/>
      <c r="WQP162" s="1"/>
      <c r="WQQ162" s="1"/>
      <c r="WQR162" s="1"/>
      <c r="WQS162" s="1"/>
      <c r="WQT162" s="1"/>
      <c r="WQU162" s="1"/>
      <c r="WQV162" s="1"/>
      <c r="WQW162" s="1"/>
      <c r="WQX162" s="1"/>
      <c r="WQY162" s="1"/>
      <c r="WQZ162" s="1"/>
      <c r="WRA162" s="1"/>
      <c r="WRB162" s="1"/>
      <c r="WRC162" s="1"/>
      <c r="WRD162" s="1"/>
      <c r="WRE162" s="1"/>
      <c r="WRF162" s="1"/>
      <c r="WRG162" s="1"/>
      <c r="WRH162" s="1"/>
      <c r="WRI162" s="1"/>
      <c r="WRJ162" s="1"/>
      <c r="WRK162" s="1"/>
      <c r="WRL162" s="1"/>
      <c r="WRM162" s="1"/>
      <c r="WRN162" s="1"/>
      <c r="WRO162" s="1"/>
      <c r="WRP162" s="1"/>
      <c r="WRQ162" s="1"/>
      <c r="WRR162" s="1"/>
      <c r="WRS162" s="1"/>
      <c r="WRT162" s="1"/>
      <c r="WRU162" s="1"/>
      <c r="WRV162" s="1"/>
      <c r="WRW162" s="1"/>
      <c r="WRX162" s="1"/>
      <c r="WRY162" s="1"/>
      <c r="WRZ162" s="1"/>
      <c r="WSA162" s="1"/>
      <c r="WSB162" s="1"/>
      <c r="WSC162" s="1"/>
      <c r="WSD162" s="1"/>
      <c r="WSE162" s="1"/>
      <c r="WSF162" s="1"/>
      <c r="WSG162" s="1"/>
      <c r="WSH162" s="1"/>
      <c r="WSI162" s="1"/>
      <c r="WSJ162" s="1"/>
      <c r="WSK162" s="1"/>
      <c r="WSL162" s="1"/>
      <c r="WSM162" s="1"/>
      <c r="WSN162" s="1"/>
      <c r="WSO162" s="1"/>
      <c r="WSP162" s="1"/>
      <c r="WSQ162" s="1"/>
      <c r="WSR162" s="1"/>
      <c r="WSS162" s="1"/>
      <c r="WST162" s="1"/>
      <c r="WSU162" s="1"/>
      <c r="WSV162" s="1"/>
      <c r="WSW162" s="1"/>
      <c r="WSX162" s="1"/>
      <c r="WSY162" s="1"/>
      <c r="WSZ162" s="1"/>
      <c r="WTA162" s="1"/>
      <c r="WTB162" s="1"/>
      <c r="WTC162" s="1"/>
      <c r="WTD162" s="1"/>
      <c r="WTE162" s="1"/>
      <c r="WTF162" s="1"/>
      <c r="WTG162" s="1"/>
      <c r="WTH162" s="1"/>
      <c r="WTI162" s="1"/>
      <c r="WTJ162" s="1"/>
      <c r="WTK162" s="1"/>
      <c r="WTL162" s="1"/>
      <c r="WTM162" s="1"/>
      <c r="WTN162" s="1"/>
      <c r="WTO162" s="1"/>
      <c r="WTP162" s="1"/>
      <c r="WTQ162" s="1"/>
      <c r="WTR162" s="1"/>
      <c r="WTS162" s="1"/>
      <c r="WTT162" s="1"/>
      <c r="WTU162" s="1"/>
      <c r="WTV162" s="1"/>
      <c r="WTW162" s="1"/>
      <c r="WTX162" s="1"/>
      <c r="WTY162" s="1"/>
      <c r="WTZ162" s="1"/>
      <c r="WUA162" s="1"/>
      <c r="WUB162" s="1"/>
      <c r="WUC162" s="1"/>
      <c r="WUD162" s="1"/>
      <c r="WUE162" s="1"/>
      <c r="WUF162" s="1"/>
      <c r="WUG162" s="1"/>
      <c r="WUH162" s="1"/>
      <c r="WUI162" s="1"/>
      <c r="WUJ162" s="1"/>
      <c r="WUK162" s="1"/>
      <c r="WUL162" s="1"/>
      <c r="WUM162" s="1"/>
      <c r="WUN162" s="1"/>
      <c r="WUO162" s="1"/>
      <c r="WUP162" s="1"/>
      <c r="WUQ162" s="1"/>
      <c r="WUR162" s="1"/>
      <c r="WUS162" s="1"/>
      <c r="WUT162" s="1"/>
      <c r="WUU162" s="1"/>
      <c r="WUV162" s="1"/>
      <c r="WUW162" s="1"/>
      <c r="WUX162" s="1"/>
      <c r="WUY162" s="1"/>
      <c r="WUZ162" s="1"/>
      <c r="WVA162" s="1"/>
      <c r="WVB162" s="1"/>
      <c r="WVC162" s="1"/>
      <c r="WVD162" s="1"/>
      <c r="WVE162" s="1"/>
      <c r="WVF162" s="1"/>
      <c r="WVG162" s="1"/>
      <c r="WVH162" s="1"/>
      <c r="WVI162" s="1"/>
      <c r="WVJ162" s="1"/>
      <c r="WVK162" s="1"/>
      <c r="WVL162" s="1"/>
      <c r="WVM162" s="1"/>
      <c r="WVN162" s="1"/>
      <c r="WVO162" s="1"/>
      <c r="WVP162" s="1"/>
      <c r="WVQ162" s="1"/>
      <c r="WVR162" s="1"/>
      <c r="WVS162" s="1"/>
      <c r="WVT162" s="1"/>
      <c r="WVU162" s="1"/>
      <c r="WVV162" s="1"/>
      <c r="WVW162" s="1"/>
      <c r="WVX162" s="1"/>
      <c r="WVY162" s="1"/>
      <c r="WVZ162" s="1"/>
      <c r="WWA162" s="1"/>
      <c r="WWB162" s="1"/>
      <c r="WWC162" s="1"/>
      <c r="WWD162" s="1"/>
      <c r="WWE162" s="1"/>
      <c r="WWF162" s="1"/>
      <c r="WWG162" s="1"/>
      <c r="WWH162" s="1"/>
      <c r="WWI162" s="1"/>
      <c r="WWJ162" s="1"/>
      <c r="WWK162" s="1"/>
      <c r="WWL162" s="1"/>
      <c r="WWM162" s="1"/>
      <c r="WWN162" s="1"/>
      <c r="WWO162" s="1"/>
      <c r="WWP162" s="1"/>
      <c r="WWQ162" s="1"/>
      <c r="WWR162" s="1"/>
      <c r="WWS162" s="1"/>
      <c r="WWT162" s="1"/>
      <c r="WWU162" s="1"/>
      <c r="WWV162" s="1"/>
      <c r="WWW162" s="1"/>
      <c r="WWX162" s="1"/>
      <c r="WWY162" s="1"/>
      <c r="WWZ162" s="1"/>
      <c r="WXA162" s="1"/>
      <c r="WXB162" s="1"/>
      <c r="WXC162" s="1"/>
      <c r="WXD162" s="1"/>
      <c r="WXE162" s="1"/>
      <c r="WXF162" s="1"/>
      <c r="WXG162" s="1"/>
      <c r="WXH162" s="1"/>
      <c r="WXI162" s="1"/>
      <c r="WXJ162" s="1"/>
      <c r="WXK162" s="1"/>
      <c r="WXL162" s="1"/>
      <c r="WXM162" s="1"/>
      <c r="WXN162" s="1"/>
      <c r="WXO162" s="1"/>
      <c r="WXP162" s="1"/>
      <c r="WXQ162" s="1"/>
      <c r="WXR162" s="1"/>
      <c r="WXS162" s="1"/>
      <c r="WXT162" s="1"/>
      <c r="WXU162" s="1"/>
      <c r="WXV162" s="1"/>
      <c r="WXW162" s="1"/>
      <c r="WXX162" s="1"/>
      <c r="WXY162" s="1"/>
      <c r="WXZ162" s="1"/>
      <c r="WYA162" s="1"/>
      <c r="WYB162" s="1"/>
      <c r="WYC162" s="1"/>
      <c r="WYD162" s="1"/>
      <c r="WYE162" s="1"/>
      <c r="WYF162" s="1"/>
      <c r="WYG162" s="1"/>
      <c r="WYH162" s="1"/>
      <c r="WYI162" s="1"/>
      <c r="WYJ162" s="1"/>
      <c r="WYK162" s="1"/>
      <c r="WYL162" s="1"/>
      <c r="WYM162" s="1"/>
      <c r="WYN162" s="1"/>
      <c r="WYO162" s="1"/>
      <c r="WYP162" s="1"/>
      <c r="WYQ162" s="1"/>
      <c r="WYR162" s="1"/>
      <c r="WYS162" s="1"/>
      <c r="WYT162" s="1"/>
      <c r="WYU162" s="1"/>
      <c r="WYV162" s="1"/>
      <c r="WYW162" s="1"/>
      <c r="WYX162" s="1"/>
      <c r="WYY162" s="1"/>
      <c r="WYZ162" s="1"/>
      <c r="WZA162" s="1"/>
      <c r="WZB162" s="1"/>
      <c r="WZC162" s="1"/>
      <c r="WZD162" s="1"/>
      <c r="WZE162" s="1"/>
      <c r="WZF162" s="1"/>
      <c r="WZG162" s="1"/>
      <c r="WZH162" s="1"/>
      <c r="WZI162" s="1"/>
      <c r="WZJ162" s="1"/>
      <c r="WZK162" s="1"/>
      <c r="WZL162" s="1"/>
      <c r="WZM162" s="1"/>
      <c r="WZN162" s="1"/>
      <c r="WZO162" s="1"/>
      <c r="WZP162" s="1"/>
      <c r="WZQ162" s="1"/>
      <c r="WZR162" s="1"/>
      <c r="WZS162" s="1"/>
      <c r="WZT162" s="1"/>
      <c r="WZU162" s="1"/>
      <c r="WZV162" s="1"/>
      <c r="WZW162" s="1"/>
      <c r="WZX162" s="1"/>
      <c r="WZY162" s="1"/>
      <c r="WZZ162" s="1"/>
      <c r="XAA162" s="1"/>
      <c r="XAB162" s="1"/>
      <c r="XAC162" s="1"/>
      <c r="XAD162" s="1"/>
      <c r="XAE162" s="1"/>
      <c r="XAF162" s="1"/>
      <c r="XAG162" s="1"/>
      <c r="XAH162" s="1"/>
      <c r="XAI162" s="1"/>
      <c r="XAJ162" s="1"/>
      <c r="XAK162" s="1"/>
      <c r="XAL162" s="1"/>
      <c r="XAM162" s="1"/>
      <c r="XAN162" s="1"/>
      <c r="XAO162" s="1"/>
      <c r="XAP162" s="1"/>
      <c r="XAQ162" s="1"/>
      <c r="XAR162" s="1"/>
      <c r="XAS162" s="1"/>
      <c r="XAT162" s="1"/>
      <c r="XAU162" s="1"/>
      <c r="XAV162" s="1"/>
      <c r="XAW162" s="1"/>
      <c r="XAX162" s="1"/>
      <c r="XAY162" s="1"/>
      <c r="XAZ162" s="1"/>
      <c r="XBA162" s="1"/>
      <c r="XBB162" s="1"/>
      <c r="XBC162" s="1"/>
      <c r="XBD162" s="1"/>
      <c r="XBE162" s="1"/>
      <c r="XBF162" s="1"/>
      <c r="XBG162" s="1"/>
      <c r="XBH162" s="1"/>
      <c r="XBI162" s="1"/>
      <c r="XBJ162" s="1"/>
      <c r="XBK162" s="1"/>
      <c r="XBL162" s="1"/>
      <c r="XBM162" s="1"/>
      <c r="XBN162" s="1"/>
      <c r="XBO162" s="1"/>
      <c r="XBP162" s="1"/>
      <c r="XBQ162" s="1"/>
      <c r="XBR162" s="1"/>
      <c r="XBS162" s="1"/>
      <c r="XBT162" s="1"/>
      <c r="XBU162" s="1"/>
      <c r="XBV162" s="1"/>
      <c r="XBW162" s="1"/>
      <c r="XBX162" s="1"/>
      <c r="XBY162" s="1"/>
      <c r="XBZ162" s="1"/>
      <c r="XCA162" s="1"/>
      <c r="XCB162" s="1"/>
      <c r="XCC162" s="1"/>
      <c r="XCD162" s="1"/>
      <c r="XCE162" s="1"/>
      <c r="XCF162" s="1"/>
      <c r="XCG162" s="1"/>
      <c r="XCH162" s="1"/>
      <c r="XCI162" s="1"/>
      <c r="XCJ162" s="1"/>
      <c r="XCK162" s="1"/>
      <c r="XCL162" s="1"/>
      <c r="XCM162" s="1"/>
      <c r="XCN162" s="1"/>
      <c r="XCO162" s="1"/>
      <c r="XCP162" s="1"/>
      <c r="XCQ162" s="1"/>
      <c r="XCR162" s="1"/>
      <c r="XCS162" s="1"/>
      <c r="XCT162" s="1"/>
      <c r="XCU162" s="1"/>
      <c r="XCV162" s="1"/>
      <c r="XCW162" s="1"/>
      <c r="XCX162" s="1"/>
      <c r="XCY162" s="1"/>
      <c r="XCZ162" s="1"/>
      <c r="XDA162" s="1"/>
      <c r="XDB162" s="1"/>
      <c r="XDC162" s="1"/>
      <c r="XDD162" s="1"/>
      <c r="XDE162" s="1"/>
      <c r="XDF162" s="1"/>
      <c r="XDG162" s="1"/>
      <c r="XDH162" s="1"/>
      <c r="XDI162" s="1"/>
      <c r="XDJ162" s="1"/>
      <c r="XDK162" s="1"/>
      <c r="XDL162" s="1"/>
      <c r="XDM162" s="1"/>
      <c r="XDN162" s="1"/>
      <c r="XDO162" s="1"/>
      <c r="XDP162" s="1"/>
      <c r="XDQ162" s="1"/>
      <c r="XDR162" s="1"/>
      <c r="XDS162" s="1"/>
      <c r="XDT162" s="1"/>
      <c r="XDU162" s="1"/>
      <c r="XDV162" s="1"/>
      <c r="XDW162" s="1"/>
      <c r="XDX162" s="1"/>
      <c r="XDY162" s="1"/>
      <c r="XDZ162" s="1"/>
      <c r="XEA162" s="1"/>
      <c r="XEB162" s="1"/>
      <c r="XEC162" s="1"/>
      <c r="XED162" s="1"/>
      <c r="XEE162" s="1"/>
      <c r="XEF162" s="1"/>
      <c r="XEG162" s="1"/>
      <c r="XEH162" s="1"/>
      <c r="XEI162" s="1"/>
      <c r="XEJ162" s="1"/>
      <c r="XEK162" s="1"/>
      <c r="XEL162" s="1"/>
      <c r="XEM162" s="1"/>
      <c r="XEN162" s="1"/>
      <c r="XEO162" s="1"/>
      <c r="XEP162" s="1"/>
      <c r="XEQ162" s="1"/>
      <c r="XER162" s="1"/>
      <c r="XES162" s="1"/>
      <c r="XET162" s="1"/>
      <c r="XEU162" s="1"/>
      <c r="XEV162" s="1"/>
      <c r="XEW162" s="1"/>
      <c r="XEX162" s="1"/>
      <c r="XEY162" s="1"/>
      <c r="XEZ162" s="1"/>
      <c r="XFA162" s="1"/>
      <c r="XFB162" s="1"/>
      <c r="XFC162" s="1"/>
      <c r="XFD162" s="1"/>
    </row>
    <row r="163" spans="1:16384" s="34" customFormat="1" ht="42.75" customHeight="1" x14ac:dyDescent="0.2">
      <c r="A163" s="58" t="s">
        <v>48</v>
      </c>
      <c r="B163" s="59" t="s">
        <v>252</v>
      </c>
      <c r="C163" s="58" t="s">
        <v>93</v>
      </c>
      <c r="D163" s="58" t="s">
        <v>102</v>
      </c>
      <c r="E163" s="58" t="s">
        <v>182</v>
      </c>
      <c r="F163" s="60" t="s">
        <v>50</v>
      </c>
      <c r="G163" s="61" t="str">
        <f t="shared" si="32"/>
        <v>Asesor de Control Interno</v>
      </c>
      <c r="H163" s="62">
        <v>43914</v>
      </c>
      <c r="I163" s="62">
        <v>43980</v>
      </c>
      <c r="J163" s="85"/>
      <c r="K163" s="85"/>
      <c r="L163" s="85"/>
      <c r="M163" s="85"/>
      <c r="N163" s="85"/>
      <c r="O163" s="85"/>
      <c r="P163" s="85"/>
      <c r="Q163" s="85"/>
      <c r="R163" s="85"/>
      <c r="S163" s="85"/>
      <c r="T163" s="85"/>
      <c r="U163" s="85"/>
      <c r="V163" s="58" t="s">
        <v>241</v>
      </c>
      <c r="W163" s="86">
        <v>3.0000000000000001E-3</v>
      </c>
      <c r="X163" s="65"/>
      <c r="Y163" s="59"/>
      <c r="Z163" s="117"/>
      <c r="AA163" s="58"/>
      <c r="AB163" s="108">
        <f t="shared" ca="1" si="33"/>
        <v>0</v>
      </c>
      <c r="AC163" s="108">
        <f t="shared" ca="1" si="34"/>
        <v>3.0000000000000001E-3</v>
      </c>
      <c r="AD163" s="3">
        <f t="shared" si="35"/>
        <v>5</v>
      </c>
      <c r="AE163" s="125">
        <f>+I163-H163</f>
        <v>66</v>
      </c>
      <c r="AF163" s="125">
        <f>+$AF$18-H163</f>
        <v>7</v>
      </c>
      <c r="AG163" s="71">
        <f>+AF163/AE163</f>
        <v>0.10606060606060606</v>
      </c>
      <c r="AH163" s="185">
        <f>+AG163*W163</f>
        <v>3.181818181818182E-4</v>
      </c>
      <c r="AN163" s="3"/>
      <c r="AO163" s="3"/>
      <c r="AP163" s="3"/>
      <c r="AQ163" s="3"/>
    </row>
    <row r="164" spans="1:16384" s="34" customFormat="1" ht="42.75" customHeight="1" x14ac:dyDescent="0.2">
      <c r="A164" s="58" t="s">
        <v>48</v>
      </c>
      <c r="B164" s="59" t="s">
        <v>96</v>
      </c>
      <c r="C164" s="58" t="s">
        <v>93</v>
      </c>
      <c r="D164" s="58" t="s">
        <v>102</v>
      </c>
      <c r="E164" s="58" t="s">
        <v>182</v>
      </c>
      <c r="F164" s="60" t="s">
        <v>50</v>
      </c>
      <c r="G164" s="61" t="str">
        <f t="shared" si="32"/>
        <v>Asesor de Control Interno</v>
      </c>
      <c r="H164" s="62">
        <v>43922</v>
      </c>
      <c r="I164" s="62">
        <v>43934</v>
      </c>
      <c r="J164" s="85"/>
      <c r="K164" s="85"/>
      <c r="L164" s="85"/>
      <c r="M164" s="85"/>
      <c r="N164" s="85"/>
      <c r="O164" s="85"/>
      <c r="P164" s="85"/>
      <c r="Q164" s="85"/>
      <c r="R164" s="85"/>
      <c r="S164" s="85"/>
      <c r="T164" s="85"/>
      <c r="U164" s="85"/>
      <c r="V164" s="58" t="s">
        <v>241</v>
      </c>
      <c r="W164" s="86">
        <v>2E-3</v>
      </c>
      <c r="X164" s="62"/>
      <c r="Y164" s="59"/>
      <c r="Z164" s="117"/>
      <c r="AA164" s="58"/>
      <c r="AB164" s="108">
        <f t="shared" ca="1" si="33"/>
        <v>0</v>
      </c>
      <c r="AC164" s="108">
        <f t="shared" ca="1" si="34"/>
        <v>2E-3</v>
      </c>
      <c r="AD164" s="3">
        <f t="shared" si="35"/>
        <v>4</v>
      </c>
      <c r="AN164" s="3"/>
      <c r="AO164" s="3"/>
      <c r="AP164" s="3"/>
      <c r="AQ164" s="3"/>
    </row>
    <row r="165" spans="1:16384" s="34" customFormat="1" ht="42.75" customHeight="1" x14ac:dyDescent="0.2">
      <c r="A165" s="58" t="s">
        <v>48</v>
      </c>
      <c r="B165" s="59" t="s">
        <v>240</v>
      </c>
      <c r="C165" s="58" t="s">
        <v>93</v>
      </c>
      <c r="D165" s="58" t="s">
        <v>102</v>
      </c>
      <c r="E165" s="58" t="s">
        <v>182</v>
      </c>
      <c r="F165" s="60" t="s">
        <v>50</v>
      </c>
      <c r="G165" s="61" t="str">
        <f t="shared" si="32"/>
        <v>Asesor de Control Interno</v>
      </c>
      <c r="H165" s="62">
        <v>43926</v>
      </c>
      <c r="I165" s="62">
        <v>43978</v>
      </c>
      <c r="J165" s="85"/>
      <c r="K165" s="85"/>
      <c r="L165" s="85"/>
      <c r="M165" s="85"/>
      <c r="N165" s="85"/>
      <c r="O165" s="85"/>
      <c r="P165" s="85"/>
      <c r="Q165" s="85"/>
      <c r="R165" s="85"/>
      <c r="S165" s="85"/>
      <c r="T165" s="85"/>
      <c r="U165" s="85"/>
      <c r="V165" s="58" t="s">
        <v>241</v>
      </c>
      <c r="W165" s="86">
        <v>3.0000000000000001E-3</v>
      </c>
      <c r="X165" s="62"/>
      <c r="Y165" s="59"/>
      <c r="Z165" s="117"/>
      <c r="AA165" s="58"/>
      <c r="AB165" s="108">
        <f t="shared" ca="1" si="33"/>
        <v>0</v>
      </c>
      <c r="AC165" s="108">
        <f t="shared" ca="1" si="34"/>
        <v>3.0000000000000001E-3</v>
      </c>
      <c r="AD165" s="3">
        <f t="shared" si="35"/>
        <v>5</v>
      </c>
      <c r="AN165" s="3"/>
      <c r="AO165" s="3"/>
      <c r="AP165" s="3"/>
      <c r="AQ165" s="3"/>
    </row>
    <row r="166" spans="1:16384" s="34" customFormat="1" ht="42.75" customHeight="1" x14ac:dyDescent="0.2">
      <c r="A166" s="58" t="s">
        <v>48</v>
      </c>
      <c r="B166" s="59" t="s">
        <v>261</v>
      </c>
      <c r="C166" s="58" t="s">
        <v>93</v>
      </c>
      <c r="D166" s="58" t="s">
        <v>102</v>
      </c>
      <c r="E166" s="58" t="s">
        <v>182</v>
      </c>
      <c r="F166" s="60" t="s">
        <v>50</v>
      </c>
      <c r="G166" s="61" t="str">
        <f t="shared" si="32"/>
        <v>Asesor de Control Interno</v>
      </c>
      <c r="H166" s="62">
        <v>43950</v>
      </c>
      <c r="I166" s="62">
        <v>44019</v>
      </c>
      <c r="J166" s="85"/>
      <c r="K166" s="85"/>
      <c r="L166" s="85"/>
      <c r="M166" s="85"/>
      <c r="N166" s="85"/>
      <c r="O166" s="85"/>
      <c r="P166" s="85"/>
      <c r="Q166" s="85"/>
      <c r="R166" s="85"/>
      <c r="S166" s="85"/>
      <c r="T166" s="85"/>
      <c r="U166" s="85"/>
      <c r="V166" s="58" t="s">
        <v>245</v>
      </c>
      <c r="W166" s="86">
        <v>0.01</v>
      </c>
      <c r="X166" s="62"/>
      <c r="Y166" s="59"/>
      <c r="Z166" s="117"/>
      <c r="AA166" s="58"/>
      <c r="AB166" s="108">
        <f t="shared" ca="1" si="33"/>
        <v>0</v>
      </c>
      <c r="AC166" s="108">
        <f t="shared" ca="1" si="34"/>
        <v>0.01</v>
      </c>
      <c r="AD166" s="3">
        <f t="shared" si="35"/>
        <v>7</v>
      </c>
      <c r="AE166" s="1"/>
      <c r="AF166" s="1"/>
      <c r="AN166" s="3"/>
      <c r="AO166" s="3"/>
      <c r="AP166" s="3"/>
      <c r="AQ166" s="3"/>
    </row>
    <row r="167" spans="1:16384" s="34" customFormat="1" ht="42.75" customHeight="1" x14ac:dyDescent="0.2">
      <c r="A167" s="58" t="s">
        <v>48</v>
      </c>
      <c r="B167" s="59" t="s">
        <v>96</v>
      </c>
      <c r="C167" s="58" t="s">
        <v>93</v>
      </c>
      <c r="D167" s="58" t="s">
        <v>102</v>
      </c>
      <c r="E167" s="58" t="s">
        <v>182</v>
      </c>
      <c r="F167" s="60" t="s">
        <v>50</v>
      </c>
      <c r="G167" s="61" t="str">
        <f t="shared" si="32"/>
        <v>Asesor de Control Interno</v>
      </c>
      <c r="H167" s="62">
        <v>43955</v>
      </c>
      <c r="I167" s="62">
        <v>43963</v>
      </c>
      <c r="J167" s="85"/>
      <c r="K167" s="85"/>
      <c r="L167" s="85"/>
      <c r="M167" s="85"/>
      <c r="N167" s="85"/>
      <c r="O167" s="85"/>
      <c r="P167" s="85"/>
      <c r="Q167" s="85"/>
      <c r="R167" s="85"/>
      <c r="S167" s="85"/>
      <c r="T167" s="85"/>
      <c r="U167" s="85"/>
      <c r="V167" s="58" t="s">
        <v>241</v>
      </c>
      <c r="W167" s="86">
        <v>2E-3</v>
      </c>
      <c r="X167" s="62"/>
      <c r="Y167" s="59"/>
      <c r="Z167" s="117"/>
      <c r="AA167" s="58"/>
      <c r="AB167" s="108">
        <f t="shared" ca="1" si="33"/>
        <v>0</v>
      </c>
      <c r="AC167" s="108">
        <f t="shared" ca="1" si="34"/>
        <v>2E-3</v>
      </c>
      <c r="AD167" s="3">
        <f t="shared" si="35"/>
        <v>5</v>
      </c>
      <c r="AE167" s="88"/>
      <c r="AN167" s="3"/>
      <c r="AO167" s="3"/>
      <c r="AP167" s="3"/>
      <c r="AQ167" s="3"/>
    </row>
    <row r="168" spans="1:16384" s="34" customFormat="1" ht="42.75" customHeight="1" x14ac:dyDescent="0.2">
      <c r="A168" s="58" t="s">
        <v>48</v>
      </c>
      <c r="B168" s="59" t="s">
        <v>96</v>
      </c>
      <c r="C168" s="58" t="s">
        <v>93</v>
      </c>
      <c r="D168" s="58" t="s">
        <v>102</v>
      </c>
      <c r="E168" s="58" t="s">
        <v>182</v>
      </c>
      <c r="F168" s="60" t="s">
        <v>50</v>
      </c>
      <c r="G168" s="61" t="str">
        <f t="shared" si="32"/>
        <v>Asesor de Control Interno</v>
      </c>
      <c r="H168" s="62">
        <v>43983</v>
      </c>
      <c r="I168" s="62">
        <v>43991</v>
      </c>
      <c r="J168" s="85"/>
      <c r="K168" s="85"/>
      <c r="L168" s="85"/>
      <c r="M168" s="85"/>
      <c r="N168" s="85"/>
      <c r="O168" s="85"/>
      <c r="P168" s="85"/>
      <c r="Q168" s="85"/>
      <c r="R168" s="85"/>
      <c r="S168" s="85"/>
      <c r="T168" s="85"/>
      <c r="U168" s="85"/>
      <c r="V168" s="58" t="s">
        <v>241</v>
      </c>
      <c r="W168" s="86">
        <v>2E-3</v>
      </c>
      <c r="X168" s="62"/>
      <c r="Y168" s="59"/>
      <c r="Z168" s="117"/>
      <c r="AA168" s="58"/>
      <c r="AB168" s="108">
        <f t="shared" ca="1" si="33"/>
        <v>0</v>
      </c>
      <c r="AC168" s="108">
        <f t="shared" ca="1" si="34"/>
        <v>2E-3</v>
      </c>
      <c r="AD168" s="3">
        <f t="shared" si="35"/>
        <v>6</v>
      </c>
      <c r="AE168" s="91"/>
      <c r="AF168" s="92"/>
      <c r="AN168" s="3"/>
      <c r="AO168" s="3"/>
      <c r="AP168" s="3"/>
      <c r="AQ168" s="3"/>
    </row>
    <row r="169" spans="1:16384" s="34" customFormat="1" ht="42.75" customHeight="1" x14ac:dyDescent="0.2">
      <c r="A169" s="58" t="s">
        <v>48</v>
      </c>
      <c r="B169" s="59" t="s">
        <v>96</v>
      </c>
      <c r="C169" s="58" t="s">
        <v>93</v>
      </c>
      <c r="D169" s="58" t="s">
        <v>102</v>
      </c>
      <c r="E169" s="58" t="s">
        <v>182</v>
      </c>
      <c r="F169" s="60" t="s">
        <v>50</v>
      </c>
      <c r="G169" s="61" t="str">
        <f t="shared" si="32"/>
        <v>Asesor de Control Interno</v>
      </c>
      <c r="H169" s="62">
        <v>44013</v>
      </c>
      <c r="I169" s="62">
        <v>44021</v>
      </c>
      <c r="J169" s="85"/>
      <c r="K169" s="85"/>
      <c r="L169" s="85"/>
      <c r="M169" s="85"/>
      <c r="N169" s="85"/>
      <c r="O169" s="85"/>
      <c r="P169" s="85"/>
      <c r="Q169" s="85"/>
      <c r="R169" s="85"/>
      <c r="S169" s="85"/>
      <c r="T169" s="85"/>
      <c r="U169" s="85"/>
      <c r="V169" s="58" t="s">
        <v>241</v>
      </c>
      <c r="W169" s="86">
        <v>2E-3</v>
      </c>
      <c r="X169" s="62"/>
      <c r="Y169" s="59"/>
      <c r="Z169" s="117"/>
      <c r="AA169" s="58"/>
      <c r="AB169" s="108">
        <f t="shared" ca="1" si="33"/>
        <v>0</v>
      </c>
      <c r="AC169" s="108">
        <f t="shared" ca="1" si="34"/>
        <v>2E-3</v>
      </c>
      <c r="AD169" s="3">
        <f t="shared" si="35"/>
        <v>7</v>
      </c>
      <c r="AE169" s="88"/>
      <c r="AN169" s="3"/>
      <c r="AO169" s="3"/>
      <c r="AP169" s="3"/>
      <c r="AQ169" s="3"/>
    </row>
    <row r="170" spans="1:16384" s="34" customFormat="1" ht="42.75" customHeight="1" x14ac:dyDescent="0.2">
      <c r="A170" s="58" t="s">
        <v>48</v>
      </c>
      <c r="B170" s="59" t="s">
        <v>262</v>
      </c>
      <c r="C170" s="58" t="s">
        <v>93</v>
      </c>
      <c r="D170" s="58" t="s">
        <v>102</v>
      </c>
      <c r="E170" s="58" t="s">
        <v>182</v>
      </c>
      <c r="F170" s="60" t="s">
        <v>50</v>
      </c>
      <c r="G170" s="61" t="str">
        <f t="shared" si="32"/>
        <v>Asesor de Control Interno</v>
      </c>
      <c r="H170" s="62">
        <v>44020</v>
      </c>
      <c r="I170" s="62">
        <v>44088</v>
      </c>
      <c r="J170" s="85"/>
      <c r="K170" s="85"/>
      <c r="L170" s="85"/>
      <c r="M170" s="85"/>
      <c r="N170" s="85"/>
      <c r="O170" s="85"/>
      <c r="P170" s="85"/>
      <c r="Q170" s="85"/>
      <c r="R170" s="85"/>
      <c r="S170" s="85"/>
      <c r="T170" s="85"/>
      <c r="U170" s="85"/>
      <c r="V170" s="58" t="s">
        <v>245</v>
      </c>
      <c r="W170" s="86">
        <v>0.01</v>
      </c>
      <c r="X170" s="62"/>
      <c r="Y170" s="59"/>
      <c r="Z170" s="117"/>
      <c r="AA170" s="58"/>
      <c r="AB170" s="108">
        <f t="shared" ca="1" si="33"/>
        <v>0</v>
      </c>
      <c r="AC170" s="108">
        <f t="shared" ca="1" si="34"/>
        <v>0.01</v>
      </c>
      <c r="AD170" s="3">
        <f t="shared" si="35"/>
        <v>9</v>
      </c>
      <c r="AE170" s="71"/>
      <c r="AN170" s="3"/>
      <c r="AO170" s="3"/>
      <c r="AP170" s="3"/>
      <c r="AQ170" s="3"/>
    </row>
    <row r="171" spans="1:16384" s="34" customFormat="1" ht="42.75" customHeight="1" x14ac:dyDescent="0.2">
      <c r="A171" s="58" t="s">
        <v>48</v>
      </c>
      <c r="B171" s="59" t="s">
        <v>96</v>
      </c>
      <c r="C171" s="58" t="s">
        <v>93</v>
      </c>
      <c r="D171" s="58" t="s">
        <v>102</v>
      </c>
      <c r="E171" s="58" t="s">
        <v>182</v>
      </c>
      <c r="F171" s="60" t="s">
        <v>50</v>
      </c>
      <c r="G171" s="61" t="str">
        <f t="shared" si="32"/>
        <v>Asesor de Control Interno</v>
      </c>
      <c r="H171" s="62">
        <v>44046</v>
      </c>
      <c r="I171" s="62">
        <v>44055</v>
      </c>
      <c r="J171" s="85"/>
      <c r="K171" s="85"/>
      <c r="L171" s="85"/>
      <c r="M171" s="85"/>
      <c r="N171" s="85"/>
      <c r="O171" s="85"/>
      <c r="P171" s="85"/>
      <c r="Q171" s="85"/>
      <c r="R171" s="85"/>
      <c r="S171" s="85"/>
      <c r="T171" s="85"/>
      <c r="U171" s="85"/>
      <c r="V171" s="58" t="s">
        <v>241</v>
      </c>
      <c r="W171" s="86">
        <v>2E-3</v>
      </c>
      <c r="X171" s="62"/>
      <c r="Y171" s="59"/>
      <c r="Z171" s="117"/>
      <c r="AA171" s="58"/>
      <c r="AB171" s="108">
        <f t="shared" ca="1" si="33"/>
        <v>0</v>
      </c>
      <c r="AC171" s="108">
        <f t="shared" ca="1" si="34"/>
        <v>2E-3</v>
      </c>
      <c r="AD171" s="3">
        <f t="shared" si="35"/>
        <v>8</v>
      </c>
      <c r="AE171" s="71"/>
      <c r="AN171" s="3"/>
      <c r="AO171" s="3"/>
      <c r="AP171" s="3"/>
      <c r="AQ171" s="3"/>
    </row>
    <row r="172" spans="1:16384" s="34" customFormat="1" ht="42.75" customHeight="1" x14ac:dyDescent="0.2">
      <c r="A172" s="58" t="s">
        <v>48</v>
      </c>
      <c r="B172" s="59" t="s">
        <v>96</v>
      </c>
      <c r="C172" s="58" t="s">
        <v>93</v>
      </c>
      <c r="D172" s="58" t="s">
        <v>102</v>
      </c>
      <c r="E172" s="58" t="s">
        <v>182</v>
      </c>
      <c r="F172" s="60" t="s">
        <v>50</v>
      </c>
      <c r="G172" s="61" t="str">
        <f t="shared" si="32"/>
        <v>Asesor de Control Interno</v>
      </c>
      <c r="H172" s="62">
        <v>44075</v>
      </c>
      <c r="I172" s="62">
        <v>44083</v>
      </c>
      <c r="J172" s="85"/>
      <c r="K172" s="85"/>
      <c r="L172" s="85"/>
      <c r="M172" s="85"/>
      <c r="N172" s="85"/>
      <c r="O172" s="85"/>
      <c r="P172" s="85"/>
      <c r="Q172" s="85"/>
      <c r="R172" s="85"/>
      <c r="S172" s="85"/>
      <c r="T172" s="85"/>
      <c r="U172" s="85"/>
      <c r="V172" s="58" t="s">
        <v>241</v>
      </c>
      <c r="W172" s="86">
        <v>2E-3</v>
      </c>
      <c r="X172" s="62"/>
      <c r="Y172" s="59"/>
      <c r="Z172" s="117"/>
      <c r="AA172" s="58"/>
      <c r="AB172" s="108">
        <f t="shared" ca="1" si="33"/>
        <v>0</v>
      </c>
      <c r="AC172" s="108">
        <f t="shared" ca="1" si="34"/>
        <v>2E-3</v>
      </c>
      <c r="AD172" s="3">
        <f t="shared" si="35"/>
        <v>9</v>
      </c>
      <c r="AE172" s="71"/>
      <c r="AN172" s="3"/>
      <c r="AO172" s="3"/>
      <c r="AP172" s="3"/>
      <c r="AQ172" s="3"/>
    </row>
    <row r="173" spans="1:16384" s="34" customFormat="1" ht="42.75" customHeight="1" x14ac:dyDescent="0.2">
      <c r="A173" s="58" t="s">
        <v>48</v>
      </c>
      <c r="B173" s="59" t="s">
        <v>263</v>
      </c>
      <c r="C173" s="58" t="s">
        <v>93</v>
      </c>
      <c r="D173" s="58" t="s">
        <v>102</v>
      </c>
      <c r="E173" s="58" t="s">
        <v>182</v>
      </c>
      <c r="F173" s="60" t="s">
        <v>50</v>
      </c>
      <c r="G173" s="61" t="str">
        <f t="shared" si="32"/>
        <v>Asesor de Control Interno</v>
      </c>
      <c r="H173" s="62">
        <v>44089</v>
      </c>
      <c r="I173" s="62">
        <v>44154</v>
      </c>
      <c r="J173" s="85"/>
      <c r="K173" s="85"/>
      <c r="L173" s="85"/>
      <c r="M173" s="85"/>
      <c r="N173" s="85"/>
      <c r="O173" s="85"/>
      <c r="P173" s="85"/>
      <c r="Q173" s="85"/>
      <c r="R173" s="85"/>
      <c r="S173" s="85"/>
      <c r="T173" s="85"/>
      <c r="U173" s="85"/>
      <c r="V173" s="58" t="s">
        <v>245</v>
      </c>
      <c r="W173" s="86">
        <v>0.01</v>
      </c>
      <c r="X173" s="62"/>
      <c r="Y173" s="59"/>
      <c r="Z173" s="117"/>
      <c r="AA173" s="58"/>
      <c r="AB173" s="108">
        <f t="shared" ca="1" si="33"/>
        <v>0</v>
      </c>
      <c r="AC173" s="108">
        <f t="shared" ca="1" si="34"/>
        <v>0.01</v>
      </c>
      <c r="AD173" s="3">
        <f t="shared" si="35"/>
        <v>11</v>
      </c>
      <c r="AE173" s="71"/>
      <c r="AN173" s="3"/>
      <c r="AO173" s="3"/>
      <c r="AP173" s="3"/>
      <c r="AQ173" s="3"/>
    </row>
    <row r="174" spans="1:16384" s="34" customFormat="1" ht="42.75" customHeight="1" x14ac:dyDescent="0.2">
      <c r="A174" s="58" t="s">
        <v>48</v>
      </c>
      <c r="B174" s="59" t="s">
        <v>96</v>
      </c>
      <c r="C174" s="58" t="s">
        <v>93</v>
      </c>
      <c r="D174" s="58" t="s">
        <v>102</v>
      </c>
      <c r="E174" s="58" t="s">
        <v>182</v>
      </c>
      <c r="F174" s="60" t="s">
        <v>50</v>
      </c>
      <c r="G174" s="61" t="str">
        <f t="shared" si="32"/>
        <v>Asesor de Control Interno</v>
      </c>
      <c r="H174" s="62">
        <v>44105</v>
      </c>
      <c r="I174" s="62">
        <v>44113</v>
      </c>
      <c r="J174" s="85"/>
      <c r="K174" s="85"/>
      <c r="L174" s="85"/>
      <c r="M174" s="85"/>
      <c r="N174" s="85"/>
      <c r="O174" s="85"/>
      <c r="P174" s="85"/>
      <c r="Q174" s="85"/>
      <c r="R174" s="85"/>
      <c r="S174" s="85"/>
      <c r="T174" s="85"/>
      <c r="U174" s="85"/>
      <c r="V174" s="58" t="s">
        <v>241</v>
      </c>
      <c r="W174" s="86">
        <v>2E-3</v>
      </c>
      <c r="X174" s="62"/>
      <c r="Y174" s="59"/>
      <c r="Z174" s="117"/>
      <c r="AA174" s="58"/>
      <c r="AB174" s="108">
        <f t="shared" ca="1" si="33"/>
        <v>0</v>
      </c>
      <c r="AC174" s="108">
        <f t="shared" ca="1" si="34"/>
        <v>2E-3</v>
      </c>
      <c r="AD174" s="3">
        <f t="shared" si="35"/>
        <v>10</v>
      </c>
      <c r="AE174" s="71"/>
      <c r="AN174" s="3"/>
      <c r="AO174" s="3"/>
      <c r="AP174" s="3"/>
      <c r="AQ174" s="3"/>
    </row>
    <row r="175" spans="1:16384" s="34" customFormat="1" ht="42.75" customHeight="1" x14ac:dyDescent="0.2">
      <c r="A175" s="58" t="s">
        <v>48</v>
      </c>
      <c r="B175" s="59" t="s">
        <v>96</v>
      </c>
      <c r="C175" s="58" t="s">
        <v>93</v>
      </c>
      <c r="D175" s="58" t="s">
        <v>102</v>
      </c>
      <c r="E175" s="58" t="s">
        <v>182</v>
      </c>
      <c r="F175" s="60" t="s">
        <v>50</v>
      </c>
      <c r="G175" s="61" t="str">
        <f t="shared" si="32"/>
        <v>Asesor de Control Interno</v>
      </c>
      <c r="H175" s="62">
        <v>44138</v>
      </c>
      <c r="I175" s="62">
        <v>44146</v>
      </c>
      <c r="J175" s="85"/>
      <c r="K175" s="85"/>
      <c r="L175" s="85"/>
      <c r="M175" s="85"/>
      <c r="N175" s="85"/>
      <c r="O175" s="85"/>
      <c r="P175" s="85"/>
      <c r="Q175" s="85"/>
      <c r="R175" s="85"/>
      <c r="S175" s="85"/>
      <c r="T175" s="85"/>
      <c r="U175" s="85"/>
      <c r="V175" s="58" t="s">
        <v>241</v>
      </c>
      <c r="W175" s="86">
        <v>2E-3</v>
      </c>
      <c r="X175" s="62"/>
      <c r="Y175" s="59"/>
      <c r="Z175" s="117"/>
      <c r="AA175" s="58"/>
      <c r="AB175" s="108">
        <f t="shared" ca="1" si="33"/>
        <v>0</v>
      </c>
      <c r="AC175" s="108">
        <f t="shared" ca="1" si="34"/>
        <v>2E-3</v>
      </c>
      <c r="AD175" s="3">
        <f t="shared" si="35"/>
        <v>11</v>
      </c>
      <c r="AE175" s="71"/>
      <c r="AN175" s="3"/>
      <c r="AO175" s="3"/>
      <c r="AP175" s="3"/>
      <c r="AQ175" s="3"/>
    </row>
    <row r="176" spans="1:16384" s="34" customFormat="1" ht="42.75" customHeight="1" x14ac:dyDescent="0.2">
      <c r="A176" s="58" t="s">
        <v>48</v>
      </c>
      <c r="B176" s="59" t="s">
        <v>264</v>
      </c>
      <c r="C176" s="58" t="s">
        <v>93</v>
      </c>
      <c r="D176" s="58" t="s">
        <v>102</v>
      </c>
      <c r="E176" s="58" t="s">
        <v>182</v>
      </c>
      <c r="F176" s="60" t="s">
        <v>50</v>
      </c>
      <c r="G176" s="61" t="str">
        <f t="shared" si="32"/>
        <v>Asesor de Control Interno</v>
      </c>
      <c r="H176" s="62">
        <v>44155</v>
      </c>
      <c r="I176" s="62">
        <v>44176</v>
      </c>
      <c r="J176" s="85"/>
      <c r="K176" s="85"/>
      <c r="L176" s="85"/>
      <c r="M176" s="85"/>
      <c r="N176" s="85"/>
      <c r="O176" s="85"/>
      <c r="P176" s="85"/>
      <c r="Q176" s="85"/>
      <c r="R176" s="85"/>
      <c r="S176" s="85"/>
      <c r="T176" s="85"/>
      <c r="U176" s="85"/>
      <c r="V176" s="58" t="s">
        <v>245</v>
      </c>
      <c r="W176" s="86">
        <v>0.01</v>
      </c>
      <c r="X176" s="62"/>
      <c r="Y176" s="59"/>
      <c r="Z176" s="117"/>
      <c r="AA176" s="58"/>
      <c r="AB176" s="108">
        <f t="shared" ca="1" si="33"/>
        <v>0</v>
      </c>
      <c r="AC176" s="108">
        <f t="shared" ca="1" si="34"/>
        <v>0.01</v>
      </c>
      <c r="AD176" s="3">
        <f t="shared" si="35"/>
        <v>12</v>
      </c>
      <c r="AE176" s="71"/>
      <c r="AN176" s="3"/>
      <c r="AO176" s="3"/>
      <c r="AP176" s="3"/>
      <c r="AQ176" s="3"/>
    </row>
    <row r="177" spans="1:180" s="34" customFormat="1" ht="42.75" customHeight="1" x14ac:dyDescent="0.2">
      <c r="A177" s="58" t="s">
        <v>48</v>
      </c>
      <c r="B177" s="59" t="s">
        <v>96</v>
      </c>
      <c r="C177" s="58" t="s">
        <v>93</v>
      </c>
      <c r="D177" s="58" t="s">
        <v>102</v>
      </c>
      <c r="E177" s="58" t="s">
        <v>182</v>
      </c>
      <c r="F177" s="60" t="s">
        <v>50</v>
      </c>
      <c r="G177" s="61" t="str">
        <f t="shared" si="32"/>
        <v>Asesor de Control Interno</v>
      </c>
      <c r="H177" s="62">
        <v>44166</v>
      </c>
      <c r="I177" s="62">
        <v>44175</v>
      </c>
      <c r="J177" s="85"/>
      <c r="K177" s="85"/>
      <c r="L177" s="85"/>
      <c r="M177" s="85"/>
      <c r="N177" s="85"/>
      <c r="O177" s="85"/>
      <c r="P177" s="85"/>
      <c r="Q177" s="85"/>
      <c r="R177" s="85"/>
      <c r="S177" s="85"/>
      <c r="T177" s="85"/>
      <c r="U177" s="85"/>
      <c r="V177" s="58" t="s">
        <v>241</v>
      </c>
      <c r="W177" s="86">
        <v>2E-3</v>
      </c>
      <c r="X177" s="62"/>
      <c r="Y177" s="59"/>
      <c r="Z177" s="117"/>
      <c r="AA177" s="58"/>
      <c r="AB177" s="108">
        <f t="shared" ca="1" si="33"/>
        <v>0</v>
      </c>
      <c r="AC177" s="108">
        <f t="shared" ca="1" si="34"/>
        <v>2E-3</v>
      </c>
      <c r="AD177" s="3">
        <f t="shared" si="35"/>
        <v>12</v>
      </c>
      <c r="AE177" s="71"/>
      <c r="AN177" s="3"/>
      <c r="AO177" s="3"/>
      <c r="AP177" s="3"/>
      <c r="AQ177" s="3"/>
    </row>
    <row r="178" spans="1:180" s="34" customFormat="1" ht="42.75" customHeight="1" x14ac:dyDescent="0.2">
      <c r="A178" s="58" t="s">
        <v>49</v>
      </c>
      <c r="B178" s="114" t="s">
        <v>216</v>
      </c>
      <c r="C178" s="58" t="s">
        <v>93</v>
      </c>
      <c r="D178" s="58" t="s">
        <v>102</v>
      </c>
      <c r="E178" s="58" t="s">
        <v>182</v>
      </c>
      <c r="F178" s="79" t="s">
        <v>248</v>
      </c>
      <c r="G178" s="61" t="str">
        <f t="shared" si="32"/>
        <v>Asesor de Control Interno</v>
      </c>
      <c r="H178" s="62">
        <v>43832</v>
      </c>
      <c r="I178" s="62">
        <v>44196</v>
      </c>
      <c r="J178" s="85"/>
      <c r="K178" s="85"/>
      <c r="L178" s="85"/>
      <c r="M178" s="85"/>
      <c r="N178" s="85"/>
      <c r="O178" s="85"/>
      <c r="P178" s="85"/>
      <c r="Q178" s="85"/>
      <c r="R178" s="85"/>
      <c r="S178" s="85"/>
      <c r="T178" s="85"/>
      <c r="U178" s="85"/>
      <c r="V178" s="58" t="s">
        <v>219</v>
      </c>
      <c r="W178" s="63">
        <v>0.01</v>
      </c>
      <c r="X178" s="65"/>
      <c r="Y178" s="117" t="s">
        <v>383</v>
      </c>
      <c r="Z178" s="117" t="s">
        <v>382</v>
      </c>
      <c r="AA178" s="58" t="s">
        <v>189</v>
      </c>
      <c r="AB178" s="108">
        <f t="shared" ca="1" si="33"/>
        <v>4.8999999999999998E-3</v>
      </c>
      <c r="AC178" s="108">
        <f t="shared" ca="1" si="34"/>
        <v>5.1000000000000004E-3</v>
      </c>
      <c r="AD178" s="3">
        <f t="shared" si="35"/>
        <v>12</v>
      </c>
      <c r="AE178" s="125">
        <f>+I178-H178</f>
        <v>364</v>
      </c>
      <c r="AF178" s="125">
        <f>+$AF$18-H178</f>
        <v>89</v>
      </c>
      <c r="AG178" s="71">
        <f>+AF178/AE178</f>
        <v>0.2445054945054945</v>
      </c>
      <c r="AH178" s="185">
        <f>+AG178*W178</f>
        <v>2.4450549450549452E-3</v>
      </c>
      <c r="AI178" s="127"/>
      <c r="AN178" s="3"/>
      <c r="AO178" s="3"/>
      <c r="AP178" s="3"/>
      <c r="AQ178" s="3"/>
    </row>
    <row r="179" spans="1:180" s="34" customFormat="1" ht="42.75" customHeight="1" x14ac:dyDescent="0.2">
      <c r="A179" s="58" t="s">
        <v>49</v>
      </c>
      <c r="B179" s="114" t="s">
        <v>206</v>
      </c>
      <c r="C179" s="58" t="s">
        <v>103</v>
      </c>
      <c r="D179" s="58" t="s">
        <v>103</v>
      </c>
      <c r="E179" s="58" t="s">
        <v>182</v>
      </c>
      <c r="F179" s="79" t="s">
        <v>248</v>
      </c>
      <c r="G179" s="61" t="str">
        <f t="shared" si="32"/>
        <v>Líderes de Cada Proceso</v>
      </c>
      <c r="H179" s="62">
        <v>43850</v>
      </c>
      <c r="I179" s="62">
        <v>43861</v>
      </c>
      <c r="J179" s="85"/>
      <c r="K179" s="85"/>
      <c r="L179" s="85"/>
      <c r="M179" s="85"/>
      <c r="N179" s="85"/>
      <c r="O179" s="85"/>
      <c r="P179" s="85"/>
      <c r="Q179" s="85"/>
      <c r="R179" s="85"/>
      <c r="S179" s="85"/>
      <c r="T179" s="85"/>
      <c r="U179" s="85"/>
      <c r="V179" s="58" t="s">
        <v>233</v>
      </c>
      <c r="W179" s="63">
        <v>1.9E-2</v>
      </c>
      <c r="X179" s="62">
        <v>43885</v>
      </c>
      <c r="Y179" s="117" t="s">
        <v>384</v>
      </c>
      <c r="Z179" s="117" t="s">
        <v>402</v>
      </c>
      <c r="AA179" s="58" t="s">
        <v>193</v>
      </c>
      <c r="AB179" s="122">
        <f t="shared" ref="AB179:AB185" ca="1" si="40">IF(ISERROR(VLOOKUP(AA179,INDIRECT(VLOOKUP(A179,ACTA,2,0)&amp;"A"),2,0))=TRUE,0,W179*(VLOOKUP(AA179,INDIRECT(VLOOKUP(A179,ACTA,2,0)&amp;"A"),2,0)))</f>
        <v>1.8999999999999996E-2</v>
      </c>
      <c r="AC179" s="122">
        <f t="shared" ref="AC179:AC188" ca="1" si="41">+W179-AB179</f>
        <v>0</v>
      </c>
      <c r="AD179" s="3">
        <f t="shared" si="35"/>
        <v>1</v>
      </c>
      <c r="AE179" s="71"/>
      <c r="AN179" s="3"/>
      <c r="AO179" s="3"/>
      <c r="AP179" s="3"/>
      <c r="AQ179" s="3"/>
      <c r="AR179" s="1"/>
    </row>
    <row r="180" spans="1:180" s="34" customFormat="1" ht="42.75" customHeight="1" x14ac:dyDescent="0.2">
      <c r="A180" s="58" t="s">
        <v>49</v>
      </c>
      <c r="B180" s="114" t="s">
        <v>206</v>
      </c>
      <c r="C180" s="58" t="s">
        <v>103</v>
      </c>
      <c r="D180" s="58" t="s">
        <v>103</v>
      </c>
      <c r="E180" s="58" t="s">
        <v>182</v>
      </c>
      <c r="F180" s="79" t="s">
        <v>248</v>
      </c>
      <c r="G180" s="61" t="str">
        <f t="shared" si="32"/>
        <v>Líderes de Cada Proceso</v>
      </c>
      <c r="H180" s="62">
        <v>43983</v>
      </c>
      <c r="I180" s="62">
        <v>44006</v>
      </c>
      <c r="J180" s="85"/>
      <c r="K180" s="85"/>
      <c r="L180" s="85"/>
      <c r="M180" s="85"/>
      <c r="N180" s="85"/>
      <c r="O180" s="85"/>
      <c r="P180" s="85"/>
      <c r="Q180" s="85"/>
      <c r="R180" s="85"/>
      <c r="S180" s="85"/>
      <c r="T180" s="85"/>
      <c r="U180" s="85"/>
      <c r="V180" s="58" t="s">
        <v>233</v>
      </c>
      <c r="W180" s="63">
        <v>1.7999999999999999E-2</v>
      </c>
      <c r="X180" s="62"/>
      <c r="Y180" s="59"/>
      <c r="Z180" s="117"/>
      <c r="AA180" s="58"/>
      <c r="AB180" s="108">
        <f t="shared" ca="1" si="40"/>
        <v>0</v>
      </c>
      <c r="AC180" s="108">
        <f t="shared" ca="1" si="41"/>
        <v>1.7999999999999999E-2</v>
      </c>
      <c r="AD180" s="3">
        <f t="shared" si="35"/>
        <v>6</v>
      </c>
      <c r="AE180" s="71"/>
      <c r="AN180" s="3"/>
      <c r="AO180" s="3"/>
      <c r="AP180" s="3"/>
      <c r="AQ180" s="3"/>
    </row>
    <row r="181" spans="1:180" s="34" customFormat="1" ht="42.75" customHeight="1" x14ac:dyDescent="0.2">
      <c r="A181" s="58" t="s">
        <v>49</v>
      </c>
      <c r="B181" s="114" t="s">
        <v>206</v>
      </c>
      <c r="C181" s="58" t="s">
        <v>103</v>
      </c>
      <c r="D181" s="58" t="s">
        <v>103</v>
      </c>
      <c r="E181" s="58" t="s">
        <v>182</v>
      </c>
      <c r="F181" s="79" t="s">
        <v>248</v>
      </c>
      <c r="G181" s="61" t="str">
        <f t="shared" si="32"/>
        <v>Líderes de Cada Proceso</v>
      </c>
      <c r="H181" s="62">
        <v>44138</v>
      </c>
      <c r="I181" s="62">
        <v>44161</v>
      </c>
      <c r="J181" s="85"/>
      <c r="K181" s="85"/>
      <c r="L181" s="85"/>
      <c r="M181" s="85"/>
      <c r="N181" s="85"/>
      <c r="O181" s="85"/>
      <c r="P181" s="85"/>
      <c r="Q181" s="85"/>
      <c r="R181" s="85"/>
      <c r="S181" s="85"/>
      <c r="T181" s="85"/>
      <c r="U181" s="85"/>
      <c r="V181" s="58" t="s">
        <v>233</v>
      </c>
      <c r="W181" s="63">
        <v>1.9E-2</v>
      </c>
      <c r="X181" s="62"/>
      <c r="Y181" s="59"/>
      <c r="Z181" s="117"/>
      <c r="AA181" s="58"/>
      <c r="AB181" s="108">
        <f t="shared" ca="1" si="40"/>
        <v>0</v>
      </c>
      <c r="AC181" s="108">
        <f t="shared" ca="1" si="41"/>
        <v>1.9E-2</v>
      </c>
      <c r="AD181" s="3">
        <f t="shared" si="35"/>
        <v>11</v>
      </c>
      <c r="AE181" s="71"/>
      <c r="AN181" s="3"/>
      <c r="AO181" s="3"/>
      <c r="AP181" s="3"/>
      <c r="AQ181" s="3"/>
    </row>
    <row r="182" spans="1:180" s="34" customFormat="1" ht="42.75" customHeight="1" x14ac:dyDescent="0.2">
      <c r="A182" s="58" t="s">
        <v>49</v>
      </c>
      <c r="B182" s="114" t="s">
        <v>207</v>
      </c>
      <c r="C182" s="58" t="s">
        <v>103</v>
      </c>
      <c r="D182" s="58" t="s">
        <v>103</v>
      </c>
      <c r="E182" s="58" t="s">
        <v>182</v>
      </c>
      <c r="F182" s="60" t="s">
        <v>50</v>
      </c>
      <c r="G182" s="61" t="str">
        <f t="shared" si="32"/>
        <v>Líderes de Cada Proceso</v>
      </c>
      <c r="H182" s="62">
        <v>43847</v>
      </c>
      <c r="I182" s="62">
        <v>43859</v>
      </c>
      <c r="J182" s="85"/>
      <c r="K182" s="85"/>
      <c r="L182" s="85"/>
      <c r="M182" s="85"/>
      <c r="N182" s="85"/>
      <c r="O182" s="85"/>
      <c r="P182" s="85"/>
      <c r="Q182" s="85"/>
      <c r="R182" s="85"/>
      <c r="S182" s="85"/>
      <c r="T182" s="85"/>
      <c r="U182" s="85"/>
      <c r="V182" s="58" t="s">
        <v>233</v>
      </c>
      <c r="W182" s="63">
        <v>1.9E-2</v>
      </c>
      <c r="X182" s="62">
        <v>43880</v>
      </c>
      <c r="Y182" s="59" t="s">
        <v>378</v>
      </c>
      <c r="Z182" s="117" t="s">
        <v>379</v>
      </c>
      <c r="AA182" s="58" t="s">
        <v>193</v>
      </c>
      <c r="AB182" s="122">
        <f t="shared" ca="1" si="40"/>
        <v>1.8999999999999996E-2</v>
      </c>
      <c r="AC182" s="122">
        <f t="shared" ca="1" si="41"/>
        <v>0</v>
      </c>
      <c r="AD182" s="3">
        <f t="shared" si="35"/>
        <v>1</v>
      </c>
      <c r="AE182" s="71"/>
      <c r="AN182" s="3"/>
      <c r="AO182" s="3"/>
      <c r="AP182" s="3"/>
      <c r="AQ182" s="3"/>
      <c r="AR182" s="1"/>
    </row>
    <row r="183" spans="1:180" s="34" customFormat="1" ht="42.75" customHeight="1" x14ac:dyDescent="0.2">
      <c r="A183" s="58" t="s">
        <v>49</v>
      </c>
      <c r="B183" s="114" t="s">
        <v>207</v>
      </c>
      <c r="C183" s="58" t="s">
        <v>103</v>
      </c>
      <c r="D183" s="58" t="s">
        <v>103</v>
      </c>
      <c r="E183" s="58" t="s">
        <v>182</v>
      </c>
      <c r="F183" s="60" t="s">
        <v>50</v>
      </c>
      <c r="G183" s="61" t="str">
        <f t="shared" si="32"/>
        <v>Líderes de Cada Proceso</v>
      </c>
      <c r="H183" s="62">
        <v>43955</v>
      </c>
      <c r="I183" s="62">
        <v>43977</v>
      </c>
      <c r="J183" s="85"/>
      <c r="K183" s="85"/>
      <c r="L183" s="85"/>
      <c r="M183" s="85"/>
      <c r="N183" s="85"/>
      <c r="O183" s="85"/>
      <c r="P183" s="85"/>
      <c r="Q183" s="85"/>
      <c r="R183" s="85"/>
      <c r="S183" s="85"/>
      <c r="T183" s="85"/>
      <c r="U183" s="85"/>
      <c r="V183" s="58" t="s">
        <v>233</v>
      </c>
      <c r="W183" s="63">
        <v>1.9E-2</v>
      </c>
      <c r="X183" s="62"/>
      <c r="Y183" s="59"/>
      <c r="Z183" s="59"/>
      <c r="AA183" s="58"/>
      <c r="AB183" s="108">
        <f t="shared" ca="1" si="40"/>
        <v>0</v>
      </c>
      <c r="AC183" s="108">
        <f t="shared" ca="1" si="41"/>
        <v>1.9E-2</v>
      </c>
      <c r="AD183" s="3">
        <f t="shared" si="35"/>
        <v>5</v>
      </c>
      <c r="AE183" s="71"/>
      <c r="AN183" s="3"/>
      <c r="AO183" s="3"/>
      <c r="AP183" s="3"/>
      <c r="AQ183" s="3"/>
    </row>
    <row r="184" spans="1:180" s="34" customFormat="1" ht="42.75" customHeight="1" x14ac:dyDescent="0.2">
      <c r="A184" s="58" t="s">
        <v>49</v>
      </c>
      <c r="B184" s="114" t="s">
        <v>207</v>
      </c>
      <c r="C184" s="58" t="s">
        <v>103</v>
      </c>
      <c r="D184" s="58" t="s">
        <v>103</v>
      </c>
      <c r="E184" s="58" t="s">
        <v>182</v>
      </c>
      <c r="F184" s="60" t="s">
        <v>50</v>
      </c>
      <c r="G184" s="61" t="str">
        <f t="shared" si="32"/>
        <v>Líderes de Cada Proceso</v>
      </c>
      <c r="H184" s="62">
        <v>44075</v>
      </c>
      <c r="I184" s="62">
        <v>44097</v>
      </c>
      <c r="J184" s="85"/>
      <c r="K184" s="85"/>
      <c r="L184" s="85"/>
      <c r="M184" s="85"/>
      <c r="N184" s="85"/>
      <c r="O184" s="85"/>
      <c r="P184" s="85"/>
      <c r="Q184" s="85"/>
      <c r="R184" s="85"/>
      <c r="S184" s="85"/>
      <c r="T184" s="85"/>
      <c r="U184" s="85"/>
      <c r="V184" s="58" t="s">
        <v>233</v>
      </c>
      <c r="W184" s="63">
        <v>1.9E-2</v>
      </c>
      <c r="X184" s="62"/>
      <c r="Y184" s="59"/>
      <c r="Z184" s="59"/>
      <c r="AA184" s="58"/>
      <c r="AB184" s="108">
        <f t="shared" ca="1" si="40"/>
        <v>0</v>
      </c>
      <c r="AC184" s="108">
        <f t="shared" ca="1" si="41"/>
        <v>1.9E-2</v>
      </c>
      <c r="AD184" s="3">
        <f t="shared" si="35"/>
        <v>9</v>
      </c>
      <c r="AE184" s="71"/>
      <c r="AN184" s="3"/>
      <c r="AO184" s="3"/>
      <c r="AP184" s="3"/>
      <c r="AQ184" s="3"/>
    </row>
    <row r="185" spans="1:180" s="34" customFormat="1" ht="42.75" customHeight="1" x14ac:dyDescent="0.2">
      <c r="A185" s="58" t="s">
        <v>49</v>
      </c>
      <c r="B185" s="114" t="s">
        <v>207</v>
      </c>
      <c r="C185" s="58" t="s">
        <v>103</v>
      </c>
      <c r="D185" s="58" t="s">
        <v>103</v>
      </c>
      <c r="E185" s="58" t="s">
        <v>182</v>
      </c>
      <c r="F185" s="60" t="s">
        <v>50</v>
      </c>
      <c r="G185" s="61" t="str">
        <f t="shared" si="32"/>
        <v>Líderes de Cada Proceso</v>
      </c>
      <c r="H185" s="62">
        <v>44138</v>
      </c>
      <c r="I185" s="62">
        <v>44161</v>
      </c>
      <c r="J185" s="85"/>
      <c r="K185" s="85"/>
      <c r="L185" s="85"/>
      <c r="M185" s="85"/>
      <c r="N185" s="85"/>
      <c r="O185" s="85"/>
      <c r="P185" s="85"/>
      <c r="Q185" s="85"/>
      <c r="R185" s="85"/>
      <c r="S185" s="85"/>
      <c r="T185" s="85"/>
      <c r="U185" s="85"/>
      <c r="V185" s="58" t="s">
        <v>233</v>
      </c>
      <c r="W185" s="63">
        <v>1.7999999999999999E-2</v>
      </c>
      <c r="X185" s="62"/>
      <c r="Y185" s="59"/>
      <c r="Z185" s="59"/>
      <c r="AA185" s="58"/>
      <c r="AB185" s="108">
        <f t="shared" ca="1" si="40"/>
        <v>0</v>
      </c>
      <c r="AC185" s="108">
        <f t="shared" ca="1" si="41"/>
        <v>1.7999999999999999E-2</v>
      </c>
      <c r="AD185" s="3">
        <f t="shared" si="35"/>
        <v>11</v>
      </c>
      <c r="AE185" s="71"/>
      <c r="AN185" s="3"/>
      <c r="AO185" s="3"/>
      <c r="AP185" s="3"/>
      <c r="AQ185" s="3"/>
    </row>
    <row r="186" spans="1:180" s="34" customFormat="1" ht="42.75" customHeight="1" x14ac:dyDescent="0.2">
      <c r="A186" s="58" t="s">
        <v>55</v>
      </c>
      <c r="B186" s="59" t="s">
        <v>385</v>
      </c>
      <c r="C186" s="58" t="s">
        <v>138</v>
      </c>
      <c r="D186" s="58" t="s">
        <v>100</v>
      </c>
      <c r="E186" s="58" t="s">
        <v>182</v>
      </c>
      <c r="F186" s="60" t="s">
        <v>174</v>
      </c>
      <c r="G186" s="61" t="str">
        <f>IF(LEN(C186)&gt;0,VLOOKUP(C186,PROCESO2,3,0),"")</f>
        <v xml:space="preserve">Director Jurídico </v>
      </c>
      <c r="H186" s="62">
        <v>43864</v>
      </c>
      <c r="I186" s="182">
        <v>43927</v>
      </c>
      <c r="J186" s="85"/>
      <c r="K186" s="141"/>
      <c r="L186" s="141"/>
      <c r="M186" s="85"/>
      <c r="N186" s="85"/>
      <c r="O186" s="85"/>
      <c r="P186" s="85"/>
      <c r="Q186" s="85"/>
      <c r="R186" s="85"/>
      <c r="S186" s="85"/>
      <c r="T186" s="85"/>
      <c r="U186" s="85"/>
      <c r="V186" s="58" t="s">
        <v>134</v>
      </c>
      <c r="W186" s="63">
        <v>6.4000000000000003E-3</v>
      </c>
      <c r="X186" s="62"/>
      <c r="Y186" s="117" t="s">
        <v>386</v>
      </c>
      <c r="Z186" s="117" t="s">
        <v>481</v>
      </c>
      <c r="AA186" s="58" t="s">
        <v>185</v>
      </c>
      <c r="AB186" s="121">
        <f ca="1">IF(ISERROR(VLOOKUP(AA186,INDIRECT(VLOOKUP(A186,ACTA,2,0)&amp;"A"),2,0))=TRUE,0,W186*(VLOOKUP(AA186,INDIRECT(VLOOKUP(A186,ACTA,2,0)&amp;"A"),2,0)))</f>
        <v>6.0800000000000003E-3</v>
      </c>
      <c r="AC186" s="121">
        <f ca="1">+W186-AB186</f>
        <v>3.1999999999999997E-4</v>
      </c>
      <c r="AD186" s="3">
        <f t="shared" si="35"/>
        <v>4</v>
      </c>
      <c r="AE186" s="125">
        <f>+I186-H186</f>
        <v>63</v>
      </c>
      <c r="AF186" s="125">
        <f>+$AF$18-H186</f>
        <v>57</v>
      </c>
      <c r="AG186" s="71">
        <f>+AF186/AE186</f>
        <v>0.90476190476190477</v>
      </c>
      <c r="AH186" s="185">
        <f>+AG186*W186</f>
        <v>5.7904761904761905E-3</v>
      </c>
      <c r="AN186" s="3"/>
      <c r="AO186" s="3"/>
      <c r="AP186" s="3"/>
      <c r="AQ186" s="3"/>
    </row>
    <row r="187" spans="1:180" s="34" customFormat="1" ht="42.75" customHeight="1" x14ac:dyDescent="0.2">
      <c r="A187" s="58" t="s">
        <v>49</v>
      </c>
      <c r="B187" s="114" t="s">
        <v>206</v>
      </c>
      <c r="C187" s="58" t="s">
        <v>103</v>
      </c>
      <c r="D187" s="58" t="s">
        <v>103</v>
      </c>
      <c r="E187" s="58" t="s">
        <v>182</v>
      </c>
      <c r="F187" s="79" t="s">
        <v>249</v>
      </c>
      <c r="G187" s="61" t="str">
        <f t="shared" ref="G187" si="42">IF(LEN(C187)&gt;0,VLOOKUP(C187,PROCESO2,3,0),"")</f>
        <v>Líderes de Cada Proceso</v>
      </c>
      <c r="H187" s="62">
        <v>43922</v>
      </c>
      <c r="I187" s="62">
        <v>43951</v>
      </c>
      <c r="J187" s="85"/>
      <c r="K187" s="85"/>
      <c r="L187" s="85"/>
      <c r="M187" s="85"/>
      <c r="N187" s="85"/>
      <c r="O187" s="85"/>
      <c r="P187" s="85"/>
      <c r="Q187" s="85"/>
      <c r="R187" s="85"/>
      <c r="S187" s="85"/>
      <c r="T187" s="85"/>
      <c r="U187" s="85"/>
      <c r="V187" s="58" t="s">
        <v>233</v>
      </c>
      <c r="W187" s="63">
        <v>1.9E-2</v>
      </c>
      <c r="X187" s="62"/>
      <c r="Y187" s="59"/>
      <c r="Z187" s="117"/>
      <c r="AA187" s="58"/>
      <c r="AB187" s="184">
        <f t="shared" ref="AB187" ca="1" si="43">IF(ISERROR(VLOOKUP(AA187,INDIRECT(VLOOKUP(A187,ACTA,2,0)&amp;"A"),2,0))=TRUE,0,W187*(VLOOKUP(AA187,INDIRECT(VLOOKUP(A187,ACTA,2,0)&amp;"A"),2,0)))</f>
        <v>0</v>
      </c>
      <c r="AC187" s="184">
        <f t="shared" ref="AC187" ca="1" si="44">+W187-AB187</f>
        <v>1.9E-2</v>
      </c>
      <c r="AD187" s="3">
        <f t="shared" si="35"/>
        <v>4</v>
      </c>
      <c r="AE187" s="71"/>
      <c r="AN187" s="3"/>
      <c r="AO187" s="3"/>
      <c r="AP187" s="3"/>
      <c r="AQ187" s="3"/>
    </row>
    <row r="188" spans="1:180" ht="15.75" customHeight="1" x14ac:dyDescent="0.2">
      <c r="W188" s="57">
        <f>SUM(W19:W187)</f>
        <v>1.0000000000000004</v>
      </c>
      <c r="Z188" s="31"/>
      <c r="AB188" s="57">
        <f ca="1">SUM(AB19:AB187)</f>
        <v>0.27643500000000004</v>
      </c>
      <c r="AC188" s="78">
        <f t="shared" ca="1" si="41"/>
        <v>0.72356500000000046</v>
      </c>
      <c r="AD188" s="3"/>
      <c r="AE188" s="34"/>
      <c r="AF188" s="34"/>
      <c r="AG188" s="34"/>
      <c r="AH188" s="34"/>
      <c r="AI188" s="34"/>
      <c r="AJ188" s="34"/>
      <c r="AK188" s="34"/>
      <c r="AL188" s="34"/>
      <c r="AM188" s="34"/>
      <c r="AN188" s="34"/>
      <c r="AO188" s="34"/>
      <c r="AP188" s="34"/>
      <c r="AQ188" s="34"/>
      <c r="AR188" s="34"/>
      <c r="AS188" s="34"/>
      <c r="AT188" s="34"/>
      <c r="AU188" s="34"/>
      <c r="AV188" s="34"/>
      <c r="AW188" s="34"/>
      <c r="AX188" s="34"/>
      <c r="AY188" s="34"/>
      <c r="AZ188" s="34"/>
      <c r="BA188" s="34"/>
      <c r="BB188" s="34"/>
      <c r="BC188" s="34"/>
      <c r="BD188" s="34"/>
      <c r="BE188" s="34"/>
      <c r="BF188" s="34"/>
      <c r="BG188" s="34"/>
      <c r="BH188" s="34"/>
      <c r="BI188" s="34"/>
      <c r="BJ188" s="34"/>
      <c r="BK188" s="34"/>
      <c r="BL188" s="34"/>
      <c r="BM188" s="34"/>
      <c r="BN188" s="34"/>
      <c r="BO188" s="34"/>
      <c r="BP188" s="34"/>
      <c r="BQ188" s="34"/>
      <c r="BR188" s="34"/>
      <c r="BS188" s="34"/>
      <c r="BT188" s="34"/>
      <c r="BU188" s="34"/>
      <c r="BV188" s="34"/>
      <c r="BW188" s="34"/>
      <c r="BX188" s="34"/>
      <c r="BY188" s="34"/>
      <c r="BZ188" s="34"/>
      <c r="CA188" s="34"/>
      <c r="CB188" s="34"/>
      <c r="CC188" s="34"/>
      <c r="CD188" s="34"/>
      <c r="CE188" s="34"/>
      <c r="CF188" s="34"/>
      <c r="CG188" s="34"/>
      <c r="CH188" s="34"/>
      <c r="CI188" s="34"/>
      <c r="CJ188" s="34"/>
      <c r="CK188" s="34"/>
      <c r="CL188" s="34"/>
      <c r="CM188" s="34"/>
      <c r="CN188" s="34"/>
      <c r="CO188" s="34"/>
      <c r="CP188" s="34"/>
      <c r="CQ188" s="34"/>
      <c r="CR188" s="34"/>
      <c r="CS188" s="34"/>
      <c r="CT188" s="34"/>
      <c r="CU188" s="34"/>
      <c r="CV188" s="34"/>
      <c r="CW188" s="34"/>
      <c r="CX188" s="34"/>
      <c r="CY188" s="34"/>
      <c r="CZ188" s="34"/>
      <c r="DA188" s="34"/>
      <c r="DB188" s="34"/>
      <c r="DC188" s="34"/>
      <c r="DD188" s="34"/>
      <c r="DE188" s="34"/>
      <c r="DF188" s="34"/>
      <c r="DG188" s="34"/>
      <c r="DH188" s="34"/>
      <c r="DI188" s="34"/>
      <c r="DJ188" s="34"/>
      <c r="DK188" s="34"/>
      <c r="DL188" s="34"/>
      <c r="DM188" s="34"/>
      <c r="DN188" s="34"/>
      <c r="DO188" s="34"/>
      <c r="DP188" s="34"/>
      <c r="DQ188" s="34"/>
      <c r="DR188" s="34"/>
      <c r="DS188" s="34"/>
      <c r="DT188" s="34"/>
      <c r="DU188" s="34"/>
      <c r="DV188" s="34"/>
      <c r="DW188" s="34"/>
      <c r="DX188" s="34"/>
      <c r="DY188" s="34"/>
      <c r="DZ188" s="34"/>
      <c r="EA188" s="34"/>
      <c r="EB188" s="34"/>
      <c r="EC188" s="34"/>
      <c r="ED188" s="34"/>
      <c r="EE188" s="34"/>
      <c r="EF188" s="34"/>
      <c r="EG188" s="34"/>
      <c r="EH188" s="34"/>
      <c r="EI188" s="34"/>
      <c r="EJ188" s="34"/>
      <c r="EK188" s="34"/>
      <c r="EL188" s="34"/>
      <c r="EM188" s="34"/>
      <c r="EN188" s="34"/>
      <c r="EO188" s="34"/>
      <c r="EP188" s="34"/>
      <c r="EQ188" s="34"/>
      <c r="ER188" s="34"/>
      <c r="ES188" s="34"/>
      <c r="ET188" s="34"/>
      <c r="EU188" s="34"/>
      <c r="EV188" s="34"/>
      <c r="EW188" s="34"/>
      <c r="EX188" s="34"/>
      <c r="EY188" s="34"/>
      <c r="EZ188" s="34"/>
      <c r="FA188" s="34"/>
      <c r="FB188" s="34"/>
      <c r="FC188" s="34"/>
      <c r="FD188" s="34"/>
      <c r="FE188" s="34"/>
      <c r="FF188" s="34"/>
      <c r="FG188" s="34"/>
      <c r="FH188" s="34"/>
      <c r="FI188" s="34"/>
      <c r="FJ188" s="34"/>
      <c r="FK188" s="34"/>
      <c r="FL188" s="34"/>
      <c r="FM188" s="34"/>
      <c r="FN188" s="34"/>
      <c r="FO188" s="34"/>
      <c r="FP188" s="34"/>
      <c r="FQ188" s="34"/>
      <c r="FR188" s="34"/>
      <c r="FS188" s="34"/>
      <c r="FT188" s="34"/>
      <c r="FU188" s="34"/>
      <c r="FV188" s="34"/>
      <c r="FW188" s="34"/>
      <c r="FX188" s="34"/>
    </row>
    <row r="189" spans="1:180" x14ac:dyDescent="0.2">
      <c r="W189" s="36"/>
      <c r="Z189" s="31"/>
      <c r="AB189" s="36">
        <f ca="1">SUBTOTAL(9,AB19:AB187)</f>
        <v>0.27643500000000004</v>
      </c>
      <c r="AD189" s="3"/>
      <c r="AE189" s="90"/>
      <c r="AF189" s="31"/>
      <c r="AG189" s="126"/>
      <c r="AH189" s="36">
        <f>SUBTOTAL(9,AH19:AH188)</f>
        <v>7.2262690899940515E-2</v>
      </c>
      <c r="AI189" s="50"/>
    </row>
    <row r="190" spans="1:180" ht="15" x14ac:dyDescent="0.25">
      <c r="A190" s="35" t="s">
        <v>160</v>
      </c>
      <c r="B190" s="29"/>
      <c r="C190" s="29"/>
      <c r="D190" s="29"/>
      <c r="E190" s="29"/>
      <c r="F190" s="29"/>
      <c r="W190" s="109"/>
      <c r="AB190" s="50"/>
      <c r="AD190" s="3"/>
      <c r="AE190" s="93"/>
      <c r="AF190" s="31"/>
    </row>
    <row r="191" spans="1:180" x14ac:dyDescent="0.2">
      <c r="W191" s="151"/>
      <c r="X191" s="73"/>
      <c r="Y191" s="73"/>
      <c r="Z191" s="73"/>
      <c r="AE191" s="36"/>
      <c r="AF191" s="50"/>
    </row>
    <row r="192" spans="1:180" x14ac:dyDescent="0.2">
      <c r="B192" s="110"/>
      <c r="W192" s="151"/>
      <c r="X192" s="73"/>
      <c r="Y192" s="73"/>
      <c r="Z192" s="73"/>
      <c r="AH192" s="1" t="s">
        <v>492</v>
      </c>
    </row>
    <row r="193" spans="5:36" ht="27" customHeight="1" x14ac:dyDescent="0.2">
      <c r="W193" s="151"/>
      <c r="X193" s="73"/>
      <c r="Y193" s="73"/>
      <c r="Z193" s="73"/>
      <c r="AB193" s="131">
        <v>5.2600000000000001E-2</v>
      </c>
      <c r="AC193" s="188" t="s">
        <v>490</v>
      </c>
      <c r="AD193" s="188"/>
      <c r="AE193" s="188"/>
      <c r="AF193" s="188"/>
      <c r="AG193" s="130"/>
      <c r="AH193" s="130">
        <v>7.2300000000000003E-2</v>
      </c>
      <c r="AI193" s="130"/>
      <c r="AJ193" s="50"/>
    </row>
    <row r="194" spans="5:36" ht="14.25" customHeight="1" x14ac:dyDescent="0.2">
      <c r="W194" s="192"/>
      <c r="X194" s="192"/>
      <c r="Y194" s="192"/>
      <c r="Z194" s="192"/>
      <c r="AA194" s="192"/>
      <c r="AB194" s="129">
        <v>0.2238</v>
      </c>
      <c r="AC194" s="50" t="s">
        <v>491</v>
      </c>
      <c r="AD194" s="50"/>
      <c r="AF194" s="50"/>
      <c r="AG194" s="50"/>
      <c r="AH194" s="50">
        <v>0.2253</v>
      </c>
      <c r="AI194" s="50"/>
    </row>
    <row r="195" spans="5:36" ht="14.25" customHeight="1" x14ac:dyDescent="0.25">
      <c r="W195" s="192"/>
      <c r="X195" s="192"/>
      <c r="Y195" s="192"/>
      <c r="Z195" s="192"/>
      <c r="AA195" s="192"/>
      <c r="AB195" s="132">
        <f>+AB193+AB194</f>
        <v>0.27639999999999998</v>
      </c>
      <c r="AH195" s="133">
        <f>+AH193+AH194</f>
        <v>0.29759999999999998</v>
      </c>
      <c r="AI195" s="134">
        <f>+AB195/AH195</f>
        <v>0.92876344086021501</v>
      </c>
    </row>
    <row r="196" spans="5:36" ht="14.25" customHeight="1" x14ac:dyDescent="0.2">
      <c r="W196" s="135"/>
      <c r="X196" s="135"/>
      <c r="Y196" s="135"/>
      <c r="Z196" s="135"/>
      <c r="AA196" s="135"/>
      <c r="AB196" s="36"/>
    </row>
    <row r="197" spans="5:36" x14ac:dyDescent="0.2">
      <c r="W197" s="135"/>
      <c r="X197" s="135"/>
      <c r="Y197" s="135"/>
      <c r="Z197" s="135"/>
      <c r="AA197" s="135"/>
      <c r="AB197" s="36"/>
    </row>
    <row r="198" spans="5:36" ht="14.25" customHeight="1" x14ac:dyDescent="0.2">
      <c r="E198" s="1">
        <v>1</v>
      </c>
      <c r="F198" s="193" t="s">
        <v>361</v>
      </c>
      <c r="G198" s="194"/>
      <c r="H198" s="193"/>
      <c r="I198" s="193"/>
      <c r="J198" s="194"/>
      <c r="K198" s="194"/>
      <c r="L198" s="194"/>
      <c r="M198" s="194"/>
      <c r="N198" s="194"/>
      <c r="O198" s="194"/>
      <c r="P198" s="194"/>
      <c r="Q198" s="194"/>
      <c r="R198" s="194"/>
      <c r="S198" s="194"/>
      <c r="T198" s="194"/>
      <c r="U198" s="194"/>
      <c r="V198" s="194"/>
      <c r="W198" s="193"/>
      <c r="X198" s="193"/>
      <c r="Y198" s="193"/>
      <c r="Z198" s="135"/>
      <c r="AA198" s="135"/>
      <c r="AB198" s="50"/>
    </row>
    <row r="199" spans="5:36" x14ac:dyDescent="0.2">
      <c r="E199" s="1">
        <v>2</v>
      </c>
      <c r="F199" s="1" t="s">
        <v>362</v>
      </c>
      <c r="W199" s="72"/>
      <c r="X199" s="34"/>
      <c r="Y199" s="34"/>
      <c r="Z199" s="34"/>
    </row>
    <row r="200" spans="5:36" x14ac:dyDescent="0.2">
      <c r="E200" s="1">
        <v>2</v>
      </c>
      <c r="F200" s="1" t="s">
        <v>360</v>
      </c>
      <c r="W200" s="72"/>
      <c r="X200" s="34"/>
      <c r="Y200" s="34"/>
      <c r="Z200" s="34"/>
    </row>
    <row r="201" spans="5:36" x14ac:dyDescent="0.2">
      <c r="E201" s="1">
        <v>3</v>
      </c>
      <c r="F201" s="1" t="s">
        <v>403</v>
      </c>
      <c r="W201" s="72"/>
      <c r="X201" s="34"/>
      <c r="Y201" s="34"/>
      <c r="Z201" s="34"/>
      <c r="AA201" s="128"/>
    </row>
    <row r="202" spans="5:36" x14ac:dyDescent="0.2">
      <c r="AA202" s="128"/>
    </row>
    <row r="203" spans="5:36" x14ac:dyDescent="0.2">
      <c r="W203" s="36"/>
      <c r="X203" s="50"/>
      <c r="AA203" s="128"/>
    </row>
    <row r="204" spans="5:36" x14ac:dyDescent="0.2">
      <c r="X204" s="50"/>
      <c r="AC204" s="128"/>
    </row>
    <row r="206" spans="5:36" x14ac:dyDescent="0.2">
      <c r="W206" s="50"/>
    </row>
    <row r="207" spans="5:36" x14ac:dyDescent="0.2">
      <c r="W207" s="75"/>
      <c r="Y207" s="196" t="s">
        <v>489</v>
      </c>
      <c r="Z207" s="196"/>
      <c r="AA207" s="196"/>
      <c r="AB207" s="196"/>
      <c r="AC207" s="196"/>
    </row>
    <row r="208" spans="5:36" x14ac:dyDescent="0.2">
      <c r="W208" s="36"/>
      <c r="Y208" s="197" t="s">
        <v>497</v>
      </c>
      <c r="Z208" s="196"/>
      <c r="AA208" s="196"/>
      <c r="AB208" s="196"/>
      <c r="AC208" s="196"/>
    </row>
    <row r="209" spans="23:33" x14ac:dyDescent="0.2">
      <c r="W209" s="36"/>
      <c r="Y209" s="198" t="s">
        <v>493</v>
      </c>
      <c r="Z209" s="198"/>
      <c r="AA209" s="198"/>
      <c r="AB209" s="198"/>
      <c r="AC209" s="198"/>
      <c r="AD209" s="198"/>
      <c r="AE209" s="50"/>
    </row>
    <row r="210" spans="23:33" x14ac:dyDescent="0.2">
      <c r="W210" s="50"/>
      <c r="X210" s="36"/>
      <c r="Y210" s="199" t="s">
        <v>499</v>
      </c>
      <c r="Z210" s="199"/>
      <c r="AA210" s="199"/>
      <c r="AB210" s="199"/>
      <c r="AC210" s="199"/>
      <c r="AE210" s="50"/>
    </row>
    <row r="211" spans="23:33" x14ac:dyDescent="0.2">
      <c r="X211" s="74"/>
      <c r="Y211" s="200" t="s">
        <v>498</v>
      </c>
      <c r="Z211" s="200"/>
      <c r="AA211" s="200"/>
      <c r="AB211" s="200"/>
      <c r="AC211" s="200"/>
      <c r="AE211" s="50"/>
    </row>
    <row r="212" spans="23:33" x14ac:dyDescent="0.2">
      <c r="Y212" s="195" t="s">
        <v>500</v>
      </c>
      <c r="Z212" s="191"/>
      <c r="AA212" s="191"/>
      <c r="AB212" s="191"/>
      <c r="AC212" s="191"/>
      <c r="AE212" s="142" t="s">
        <v>366</v>
      </c>
    </row>
    <row r="213" spans="23:33" ht="21" customHeight="1" x14ac:dyDescent="0.2">
      <c r="Y213" s="201" t="s">
        <v>494</v>
      </c>
      <c r="Z213" s="201"/>
      <c r="AA213" s="201"/>
      <c r="AB213" s="201"/>
      <c r="AC213" s="201"/>
      <c r="AE213" s="143">
        <v>0.2253</v>
      </c>
      <c r="AG213" s="50"/>
    </row>
    <row r="214" spans="23:33" ht="21" customHeight="1" x14ac:dyDescent="0.2">
      <c r="Y214" s="201"/>
      <c r="Z214" s="201"/>
      <c r="AA214" s="201"/>
      <c r="AB214" s="201"/>
      <c r="AC214" s="201"/>
      <c r="AE214" s="144"/>
      <c r="AG214" s="50"/>
    </row>
    <row r="215" spans="23:33" ht="14.25" customHeight="1" x14ac:dyDescent="0.2">
      <c r="Y215" s="202" t="s">
        <v>495</v>
      </c>
      <c r="Z215" s="202"/>
      <c r="AA215" s="202"/>
      <c r="AB215" s="202"/>
      <c r="AC215" s="202"/>
      <c r="AE215" s="145">
        <v>7.2300000000000003E-2</v>
      </c>
      <c r="AG215" s="50"/>
    </row>
    <row r="216" spans="23:33" ht="18" customHeight="1" x14ac:dyDescent="0.25">
      <c r="Y216" s="202"/>
      <c r="Z216" s="202"/>
      <c r="AA216" s="202"/>
      <c r="AB216" s="202"/>
      <c r="AC216" s="202"/>
      <c r="AE216" s="146">
        <f>SUM(AE213:AE215)</f>
        <v>0.29759999999999998</v>
      </c>
      <c r="AG216" s="50"/>
    </row>
    <row r="217" spans="23:33" x14ac:dyDescent="0.2">
      <c r="Y217" s="202"/>
      <c r="Z217" s="202"/>
      <c r="AA217" s="202"/>
      <c r="AB217" s="202"/>
      <c r="AC217" s="202"/>
      <c r="AE217" s="50"/>
    </row>
    <row r="218" spans="23:33" ht="24" customHeight="1" x14ac:dyDescent="0.2">
      <c r="Y218" s="202"/>
      <c r="Z218" s="202"/>
      <c r="AA218" s="202"/>
      <c r="AB218" s="202"/>
      <c r="AC218" s="202"/>
      <c r="AE218" s="36"/>
    </row>
    <row r="219" spans="23:33" x14ac:dyDescent="0.2">
      <c r="Y219" s="189" t="s">
        <v>501</v>
      </c>
      <c r="Z219" s="189"/>
      <c r="AA219" s="189"/>
      <c r="AB219" s="189"/>
      <c r="AC219" s="189"/>
      <c r="AE219" s="142" t="s">
        <v>365</v>
      </c>
    </row>
    <row r="220" spans="23:33" x14ac:dyDescent="0.2">
      <c r="Y220" s="190"/>
      <c r="Z220" s="190"/>
      <c r="AA220" s="190"/>
      <c r="AB220" s="190"/>
      <c r="AC220" s="190"/>
      <c r="AE220" s="147">
        <v>0.20619999999999999</v>
      </c>
    </row>
    <row r="221" spans="23:33" x14ac:dyDescent="0.2">
      <c r="Y221" s="191" t="s">
        <v>496</v>
      </c>
      <c r="Z221" s="191"/>
      <c r="AA221" s="191"/>
      <c r="AB221" s="191"/>
      <c r="AC221" s="191"/>
      <c r="AE221" s="148">
        <v>1.7600000000000001E-2</v>
      </c>
    </row>
    <row r="222" spans="23:33" x14ac:dyDescent="0.2">
      <c r="Y222" s="203" t="s">
        <v>502</v>
      </c>
      <c r="Z222" s="204"/>
      <c r="AA222" s="204"/>
      <c r="AB222" s="204"/>
      <c r="AC222" s="204"/>
      <c r="AE222" s="144"/>
    </row>
    <row r="223" spans="23:33" x14ac:dyDescent="0.2">
      <c r="Y223" s="204"/>
      <c r="Z223" s="204"/>
      <c r="AA223" s="204"/>
      <c r="AB223" s="204"/>
      <c r="AC223" s="204"/>
      <c r="AE223" s="149">
        <v>5.2600000000000001E-2</v>
      </c>
    </row>
    <row r="224" spans="23:33" ht="15" x14ac:dyDescent="0.2">
      <c r="Y224" s="195" t="s">
        <v>503</v>
      </c>
      <c r="Z224" s="191"/>
      <c r="AA224" s="191"/>
      <c r="AB224" s="191"/>
      <c r="AC224" s="191"/>
      <c r="AE224" s="150"/>
    </row>
    <row r="225" spans="31:31" ht="15" x14ac:dyDescent="0.25">
      <c r="AE225" s="146">
        <f>SUM(AE220:AE223)</f>
        <v>0.27639999999999998</v>
      </c>
    </row>
    <row r="227" spans="31:31" x14ac:dyDescent="0.2">
      <c r="AE227" s="1" t="s">
        <v>364</v>
      </c>
    </row>
    <row r="228" spans="31:31" ht="15" x14ac:dyDescent="0.25">
      <c r="AE228" s="133">
        <f>AE225/AE216</f>
        <v>0.92876344086021501</v>
      </c>
    </row>
  </sheetData>
  <autoFilter ref="A18:AI190"/>
  <sortState ref="A19:AC183">
    <sortCondition ref="A19:A183"/>
    <sortCondition ref="F19:F183"/>
    <sortCondition ref="H19:H183"/>
  </sortState>
  <dataConsolidate/>
  <mergeCells count="49">
    <mergeCell ref="H17:I17"/>
    <mergeCell ref="J13:M13"/>
    <mergeCell ref="J14:M14"/>
    <mergeCell ref="J17:U17"/>
    <mergeCell ref="X17:Z17"/>
    <mergeCell ref="AA1:AB1"/>
    <mergeCell ref="A1:D3"/>
    <mergeCell ref="E1:Y3"/>
    <mergeCell ref="A9:E9"/>
    <mergeCell ref="A7:E7"/>
    <mergeCell ref="A5:E5"/>
    <mergeCell ref="A8:E8"/>
    <mergeCell ref="A6:E6"/>
    <mergeCell ref="F9:Q9"/>
    <mergeCell ref="F5:Q5"/>
    <mergeCell ref="F6:Q8"/>
    <mergeCell ref="R6:AB8"/>
    <mergeCell ref="AA3:AB3"/>
    <mergeCell ref="R9:AB9"/>
    <mergeCell ref="R5:AB5"/>
    <mergeCell ref="AA2:AB2"/>
    <mergeCell ref="A13:B14"/>
    <mergeCell ref="N14:Q14"/>
    <mergeCell ref="N13:Q13"/>
    <mergeCell ref="R10:AB14"/>
    <mergeCell ref="A12:C12"/>
    <mergeCell ref="A11:C11"/>
    <mergeCell ref="F10:Q12"/>
    <mergeCell ref="A10:E10"/>
    <mergeCell ref="C13:D13"/>
    <mergeCell ref="C14:D14"/>
    <mergeCell ref="H14:I14"/>
    <mergeCell ref="H13:I13"/>
    <mergeCell ref="Y224:AC224"/>
    <mergeCell ref="Y207:AC207"/>
    <mergeCell ref="Y208:AC208"/>
    <mergeCell ref="Y209:AD209"/>
    <mergeCell ref="Y210:AC210"/>
    <mergeCell ref="Y211:AC211"/>
    <mergeCell ref="Y212:AC212"/>
    <mergeCell ref="Y213:AC214"/>
    <mergeCell ref="Y215:AC218"/>
    <mergeCell ref="Y222:AC223"/>
    <mergeCell ref="AC193:AF193"/>
    <mergeCell ref="Y219:AC219"/>
    <mergeCell ref="Y220:AC220"/>
    <mergeCell ref="Y221:AC221"/>
    <mergeCell ref="W194:AA195"/>
    <mergeCell ref="F198:Y198"/>
  </mergeCells>
  <conditionalFormatting sqref="J19:U19 J22:U22 J29:U30 J28:N28 R28:U28 J34:U187">
    <cfRule type="expression" dxfId="391" priority="782" stopIfTrue="1">
      <formula>IF(AND(J$16&gt;=$H19,J$15&lt;=$I19,VLOOKUP($F19,PROFA,2,0)=1),1,0)</formula>
    </cfRule>
    <cfRule type="expression" dxfId="390" priority="783" stopIfTrue="1">
      <formula>IF(AND(J$16&gt;=$H19,J$15&lt;=$I19,VLOOKUP($F19,PROFA,2,0)=2),1,0)</formula>
    </cfRule>
    <cfRule type="expression" dxfId="389" priority="784" stopIfTrue="1">
      <formula>IF(AND(J$16&gt;=$H19,J$15&lt;=$I19,VLOOKUP($F19,PROFA,2,0)=3),1,0)</formula>
    </cfRule>
    <cfRule type="expression" dxfId="388" priority="785" stopIfTrue="1">
      <formula>IF(AND(J$16&gt;=$H19,J$15&lt;=$I19,VLOOKUP($F19,PROFA,2,0)=4),1,0)</formula>
    </cfRule>
    <cfRule type="expression" dxfId="387" priority="786" stopIfTrue="1">
      <formula>IF(AND(J$16&gt;=$H19,J$15&lt;=$I19,VLOOKUP($F19,PROFA,2,0)=5),1,0)</formula>
    </cfRule>
    <cfRule type="expression" dxfId="386" priority="787" stopIfTrue="1">
      <formula>IF(AND(J$16&gt;=$H19,J$15&lt;=$I19,VLOOKUP($F19,PROFA,2,0)=6),1,0)</formula>
    </cfRule>
    <cfRule type="expression" dxfId="385" priority="789" stopIfTrue="1">
      <formula>IF(AND(J$16&gt;=$H19,J$15&lt;=$I19,VLOOKUP($F19,PROFA,2,0)=7),1,0)</formula>
    </cfRule>
    <cfRule type="expression" dxfId="384" priority="790" stopIfTrue="1">
      <formula>IF(AND(J$16&gt;=$H19,J$15&lt;=$I19,VLOOKUP($F19,PROFA,2,0)=8),1,0)</formula>
    </cfRule>
  </conditionalFormatting>
  <conditionalFormatting sqref="F19 F22 F28:F30 F127:F137 F156:F158 F142:F145 F65:F81 F47:F49 F53:F62 F83:F119 F160:F179 F121:F125 F34:F42 F181:F187">
    <cfRule type="expression" dxfId="383" priority="737">
      <formula>IF(VLOOKUP($F19,PROFA,2,0)=1,1,0)</formula>
    </cfRule>
    <cfRule type="expression" dxfId="382" priority="738">
      <formula>IF(VLOOKUP($F19,PROFA,2,0)=2,1,0)</formula>
    </cfRule>
    <cfRule type="expression" dxfId="381" priority="739">
      <formula>IF(VLOOKUP($F19,PROFA,2,0)=3,1,0)</formula>
    </cfRule>
    <cfRule type="expression" dxfId="380" priority="740">
      <formula>IF(VLOOKUP($F19,PROFA,2,0)=4,1,0)</formula>
    </cfRule>
    <cfRule type="expression" dxfId="379" priority="741">
      <formula>IF(VLOOKUP($F19,PROFA,2,0)=5,1,0)</formula>
    </cfRule>
    <cfRule type="expression" dxfId="378" priority="742">
      <formula>IF(VLOOKUP($F19,PROFA,2,0)=6,1,0)</formula>
    </cfRule>
    <cfRule type="expression" dxfId="377" priority="743">
      <formula>IF(VLOOKUP($F19,PROFA,2,0)=7,1,0)</formula>
    </cfRule>
    <cfRule type="expression" dxfId="376" priority="745">
      <formula>IF(VLOOKUP($F19,PROFA,2,0)=8,1,0)</formula>
    </cfRule>
  </conditionalFormatting>
  <conditionalFormatting sqref="F82">
    <cfRule type="expression" dxfId="375" priority="721">
      <formula>IF(VLOOKUP($F82,PROFA,2,0)=1,1,0)</formula>
    </cfRule>
    <cfRule type="expression" dxfId="374" priority="722">
      <formula>IF(VLOOKUP($F82,PROFA,2,0)=2,1,0)</formula>
    </cfRule>
    <cfRule type="expression" dxfId="373" priority="723">
      <formula>IF(VLOOKUP($F82,PROFA,2,0)=3,1,0)</formula>
    </cfRule>
    <cfRule type="expression" dxfId="372" priority="724">
      <formula>IF(VLOOKUP($F82,PROFA,2,0)=4,1,0)</formula>
    </cfRule>
    <cfRule type="expression" dxfId="371" priority="725">
      <formula>IF(VLOOKUP($F82,PROFA,2,0)=5,1,0)</formula>
    </cfRule>
    <cfRule type="expression" dxfId="370" priority="726">
      <formula>IF(VLOOKUP($F82,PROFA,2,0)=6,1,0)</formula>
    </cfRule>
    <cfRule type="expression" dxfId="369" priority="727">
      <formula>IF(VLOOKUP($F82,PROFA,2,0)=7,1,0)</formula>
    </cfRule>
    <cfRule type="expression" dxfId="368" priority="728">
      <formula>IF(VLOOKUP($F82,PROFA,2,0)=8,1,0)</formula>
    </cfRule>
  </conditionalFormatting>
  <conditionalFormatting sqref="F126">
    <cfRule type="expression" dxfId="367" priority="705">
      <formula>IF(VLOOKUP($F126,PROFA,2,0)=1,1,0)</formula>
    </cfRule>
    <cfRule type="expression" dxfId="366" priority="706">
      <formula>IF(VLOOKUP($F126,PROFA,2,0)=2,1,0)</formula>
    </cfRule>
    <cfRule type="expression" dxfId="365" priority="707">
      <formula>IF(VLOOKUP($F126,PROFA,2,0)=3,1,0)</formula>
    </cfRule>
    <cfRule type="expression" dxfId="364" priority="708">
      <formula>IF(VLOOKUP($F126,PROFA,2,0)=4,1,0)</formula>
    </cfRule>
    <cfRule type="expression" dxfId="363" priority="709">
      <formula>IF(VLOOKUP($F126,PROFA,2,0)=5,1,0)</formula>
    </cfRule>
    <cfRule type="expression" dxfId="362" priority="710">
      <formula>IF(VLOOKUP($F126,PROFA,2,0)=6,1,0)</formula>
    </cfRule>
    <cfRule type="expression" dxfId="361" priority="711">
      <formula>IF(VLOOKUP($F126,PROFA,2,0)=7,1,0)</formula>
    </cfRule>
    <cfRule type="expression" dxfId="360" priority="712">
      <formula>IF(VLOOKUP($F126,PROFA,2,0)=8,1,0)</formula>
    </cfRule>
  </conditionalFormatting>
  <conditionalFormatting sqref="J33:U33">
    <cfRule type="expression" dxfId="359" priority="697" stopIfTrue="1">
      <formula>IF(AND(J$16&gt;=$H33,J$15&lt;=$I33,VLOOKUP($F33,PROFA,2,0)=1),1,0)</formula>
    </cfRule>
    <cfRule type="expression" dxfId="358" priority="698" stopIfTrue="1">
      <formula>IF(AND(J$16&gt;=$H33,J$15&lt;=$I33,VLOOKUP($F33,PROFA,2,0)=2),1,0)</formula>
    </cfRule>
    <cfRule type="expression" dxfId="357" priority="699" stopIfTrue="1">
      <formula>IF(AND(J$16&gt;=$H33,J$15&lt;=$I33,VLOOKUP($F33,PROFA,2,0)=3),1,0)</formula>
    </cfRule>
    <cfRule type="expression" dxfId="356" priority="700" stopIfTrue="1">
      <formula>IF(AND(J$16&gt;=$H33,J$15&lt;=$I33,VLOOKUP($F33,PROFA,2,0)=4),1,0)</formula>
    </cfRule>
    <cfRule type="expression" dxfId="355" priority="701" stopIfTrue="1">
      <formula>IF(AND(J$16&gt;=$H33,J$15&lt;=$I33,VLOOKUP($F33,PROFA,2,0)=5),1,0)</formula>
    </cfRule>
    <cfRule type="expression" dxfId="354" priority="702" stopIfTrue="1">
      <formula>IF(AND(J$16&gt;=$H33,J$15&lt;=$I33,VLOOKUP($F33,PROFA,2,0)=6),1,0)</formula>
    </cfRule>
    <cfRule type="expression" dxfId="353" priority="703" stopIfTrue="1">
      <formula>IF(AND(J$16&gt;=$H33,J$15&lt;=$I33,VLOOKUP($F33,PROFA,2,0)=7),1,0)</formula>
    </cfRule>
    <cfRule type="expression" dxfId="352" priority="704" stopIfTrue="1">
      <formula>IF(AND(J$16&gt;=$H33,J$15&lt;=$I33,VLOOKUP($F33,PROFA,2,0)=8),1,0)</formula>
    </cfRule>
  </conditionalFormatting>
  <conditionalFormatting sqref="F33">
    <cfRule type="expression" dxfId="351" priority="689">
      <formula>IF(VLOOKUP($F33,PROFA,2,0)=1,1,0)</formula>
    </cfRule>
    <cfRule type="expression" dxfId="350" priority="690">
      <formula>IF(VLOOKUP($F33,PROFA,2,0)=2,1,0)</formula>
    </cfRule>
    <cfRule type="expression" dxfId="349" priority="691">
      <formula>IF(VLOOKUP($F33,PROFA,2,0)=3,1,0)</formula>
    </cfRule>
    <cfRule type="expression" dxfId="348" priority="692">
      <formula>IF(VLOOKUP($F33,PROFA,2,0)=4,1,0)</formula>
    </cfRule>
    <cfRule type="expression" dxfId="347" priority="693">
      <formula>IF(VLOOKUP($F33,PROFA,2,0)=5,1,0)</formula>
    </cfRule>
    <cfRule type="expression" dxfId="346" priority="694">
      <formula>IF(VLOOKUP($F33,PROFA,2,0)=6,1,0)</formula>
    </cfRule>
    <cfRule type="expression" dxfId="345" priority="695">
      <formula>IF(VLOOKUP($F33,PROFA,2,0)=7,1,0)</formula>
    </cfRule>
    <cfRule type="expression" dxfId="344" priority="696">
      <formula>IF(VLOOKUP($F33,PROFA,2,0)=8,1,0)</formula>
    </cfRule>
  </conditionalFormatting>
  <conditionalFormatting sqref="J31:U31">
    <cfRule type="expression" dxfId="343" priority="681" stopIfTrue="1">
      <formula>IF(AND(J$16&gt;=$H31,J$15&lt;=$I31,VLOOKUP($F31,PROFA,2,0)=1),1,0)</formula>
    </cfRule>
    <cfRule type="expression" dxfId="342" priority="682" stopIfTrue="1">
      <formula>IF(AND(J$16&gt;=$H31,J$15&lt;=$I31,VLOOKUP($F31,PROFA,2,0)=2),1,0)</formula>
    </cfRule>
    <cfRule type="expression" dxfId="341" priority="683" stopIfTrue="1">
      <formula>IF(AND(J$16&gt;=$H31,J$15&lt;=$I31,VLOOKUP($F31,PROFA,2,0)=3),1,0)</formula>
    </cfRule>
    <cfRule type="expression" dxfId="340" priority="684" stopIfTrue="1">
      <formula>IF(AND(J$16&gt;=$H31,J$15&lt;=$I31,VLOOKUP($F31,PROFA,2,0)=4),1,0)</formula>
    </cfRule>
    <cfRule type="expression" dxfId="339" priority="685" stopIfTrue="1">
      <formula>IF(AND(J$16&gt;=$H31,J$15&lt;=$I31,VLOOKUP($F31,PROFA,2,0)=5),1,0)</formula>
    </cfRule>
    <cfRule type="expression" dxfId="338" priority="686" stopIfTrue="1">
      <formula>IF(AND(J$16&gt;=$H31,J$15&lt;=$I31,VLOOKUP($F31,PROFA,2,0)=6),1,0)</formula>
    </cfRule>
    <cfRule type="expression" dxfId="337" priority="687" stopIfTrue="1">
      <formula>IF(AND(J$16&gt;=$H31,J$15&lt;=$I31,VLOOKUP($F31,PROFA,2,0)=7),1,0)</formula>
    </cfRule>
    <cfRule type="expression" dxfId="336" priority="688" stopIfTrue="1">
      <formula>IF(AND(J$16&gt;=$H31,J$15&lt;=$I31,VLOOKUP($F31,PROFA,2,0)=8),1,0)</formula>
    </cfRule>
  </conditionalFormatting>
  <conditionalFormatting sqref="F31">
    <cfRule type="expression" dxfId="335" priority="673">
      <formula>IF(VLOOKUP($F31,PROFA,2,0)=1,1,0)</formula>
    </cfRule>
    <cfRule type="expression" dxfId="334" priority="674">
      <formula>IF(VLOOKUP($F31,PROFA,2,0)=2,1,0)</formula>
    </cfRule>
    <cfRule type="expression" dxfId="333" priority="675">
      <formula>IF(VLOOKUP($F31,PROFA,2,0)=3,1,0)</formula>
    </cfRule>
    <cfRule type="expression" dxfId="332" priority="676">
      <formula>IF(VLOOKUP($F31,PROFA,2,0)=4,1,0)</formula>
    </cfRule>
    <cfRule type="expression" dxfId="331" priority="677">
      <formula>IF(VLOOKUP($F31,PROFA,2,0)=5,1,0)</formula>
    </cfRule>
    <cfRule type="expression" dxfId="330" priority="678">
      <formula>IF(VLOOKUP($F31,PROFA,2,0)=6,1,0)</formula>
    </cfRule>
    <cfRule type="expression" dxfId="329" priority="679">
      <formula>IF(VLOOKUP($F31,PROFA,2,0)=7,1,0)</formula>
    </cfRule>
    <cfRule type="expression" dxfId="328" priority="680">
      <formula>IF(VLOOKUP($F31,PROFA,2,0)=8,1,0)</formula>
    </cfRule>
  </conditionalFormatting>
  <conditionalFormatting sqref="J32:U32">
    <cfRule type="expression" dxfId="327" priority="665" stopIfTrue="1">
      <formula>IF(AND(J$16&gt;=$H32,J$15&lt;=$I32,VLOOKUP($F32,PROFA,2,0)=1),1,0)</formula>
    </cfRule>
    <cfRule type="expression" dxfId="326" priority="666" stopIfTrue="1">
      <formula>IF(AND(J$16&gt;=$H32,J$15&lt;=$I32,VLOOKUP($F32,PROFA,2,0)=2),1,0)</formula>
    </cfRule>
    <cfRule type="expression" dxfId="325" priority="667" stopIfTrue="1">
      <formula>IF(AND(J$16&gt;=$H32,J$15&lt;=$I32,VLOOKUP($F32,PROFA,2,0)=3),1,0)</formula>
    </cfRule>
    <cfRule type="expression" dxfId="324" priority="668" stopIfTrue="1">
      <formula>IF(AND(J$16&gt;=$H32,J$15&lt;=$I32,VLOOKUP($F32,PROFA,2,0)=4),1,0)</formula>
    </cfRule>
    <cfRule type="expression" dxfId="323" priority="669" stopIfTrue="1">
      <formula>IF(AND(J$16&gt;=$H32,J$15&lt;=$I32,VLOOKUP($F32,PROFA,2,0)=5),1,0)</formula>
    </cfRule>
    <cfRule type="expression" dxfId="322" priority="670" stopIfTrue="1">
      <formula>IF(AND(J$16&gt;=$H32,J$15&lt;=$I32,VLOOKUP($F32,PROFA,2,0)=6),1,0)</formula>
    </cfRule>
    <cfRule type="expression" dxfId="321" priority="671" stopIfTrue="1">
      <formula>IF(AND(J$16&gt;=$H32,J$15&lt;=$I32,VLOOKUP($F32,PROFA,2,0)=7),1,0)</formula>
    </cfRule>
    <cfRule type="expression" dxfId="320" priority="672" stopIfTrue="1">
      <formula>IF(AND(J$16&gt;=$H32,J$15&lt;=$I32,VLOOKUP($F32,PROFA,2,0)=8),1,0)</formula>
    </cfRule>
  </conditionalFormatting>
  <conditionalFormatting sqref="F32">
    <cfRule type="expression" dxfId="319" priority="657">
      <formula>IF(VLOOKUP($F32,PROFA,2,0)=1,1,0)</formula>
    </cfRule>
    <cfRule type="expression" dxfId="318" priority="658">
      <formula>IF(VLOOKUP($F32,PROFA,2,0)=2,1,0)</formula>
    </cfRule>
    <cfRule type="expression" dxfId="317" priority="659">
      <formula>IF(VLOOKUP($F32,PROFA,2,0)=3,1,0)</formula>
    </cfRule>
    <cfRule type="expression" dxfId="316" priority="660">
      <formula>IF(VLOOKUP($F32,PROFA,2,0)=4,1,0)</formula>
    </cfRule>
    <cfRule type="expression" dxfId="315" priority="661">
      <formula>IF(VLOOKUP($F32,PROFA,2,0)=5,1,0)</formula>
    </cfRule>
    <cfRule type="expression" dxfId="314" priority="662">
      <formula>IF(VLOOKUP($F32,PROFA,2,0)=6,1,0)</formula>
    </cfRule>
    <cfRule type="expression" dxfId="313" priority="663">
      <formula>IF(VLOOKUP($F32,PROFA,2,0)=7,1,0)</formula>
    </cfRule>
    <cfRule type="expression" dxfId="312" priority="664">
      <formula>IF(VLOOKUP($F32,PROFA,2,0)=8,1,0)</formula>
    </cfRule>
  </conditionalFormatting>
  <conditionalFormatting sqref="J20:U20">
    <cfRule type="expression" dxfId="311" priority="649" stopIfTrue="1">
      <formula>IF(AND(J$16&gt;=$H20,J$15&lt;=$I20,VLOOKUP($F20,PROFA,2,0)=1),1,0)</formula>
    </cfRule>
    <cfRule type="expression" dxfId="310" priority="650" stopIfTrue="1">
      <formula>IF(AND(J$16&gt;=$H20,J$15&lt;=$I20,VLOOKUP($F20,PROFA,2,0)=2),1,0)</formula>
    </cfRule>
    <cfRule type="expression" dxfId="309" priority="651" stopIfTrue="1">
      <formula>IF(AND(J$16&gt;=$H20,J$15&lt;=$I20,VLOOKUP($F20,PROFA,2,0)=3),1,0)</formula>
    </cfRule>
    <cfRule type="expression" dxfId="308" priority="652" stopIfTrue="1">
      <formula>IF(AND(J$16&gt;=$H20,J$15&lt;=$I20,VLOOKUP($F20,PROFA,2,0)=4),1,0)</formula>
    </cfRule>
    <cfRule type="expression" dxfId="307" priority="653" stopIfTrue="1">
      <formula>IF(AND(J$16&gt;=$H20,J$15&lt;=$I20,VLOOKUP($F20,PROFA,2,0)=5),1,0)</formula>
    </cfRule>
    <cfRule type="expression" dxfId="306" priority="654" stopIfTrue="1">
      <formula>IF(AND(J$16&gt;=$H20,J$15&lt;=$I20,VLOOKUP($F20,PROFA,2,0)=6),1,0)</formula>
    </cfRule>
    <cfRule type="expression" dxfId="305" priority="655" stopIfTrue="1">
      <formula>IF(AND(J$16&gt;=$H20,J$15&lt;=$I20,VLOOKUP($F20,PROFA,2,0)=7),1,0)</formula>
    </cfRule>
    <cfRule type="expression" dxfId="304" priority="656" stopIfTrue="1">
      <formula>IF(AND(J$16&gt;=$H20,J$15&lt;=$I20,VLOOKUP($F20,PROFA,2,0)=8),1,0)</formula>
    </cfRule>
  </conditionalFormatting>
  <conditionalFormatting sqref="F20">
    <cfRule type="expression" dxfId="303" priority="641">
      <formula>IF(VLOOKUP($F20,PROFA,2,0)=1,1,0)</formula>
    </cfRule>
    <cfRule type="expression" dxfId="302" priority="642">
      <formula>IF(VLOOKUP($F20,PROFA,2,0)=2,1,0)</formula>
    </cfRule>
    <cfRule type="expression" dxfId="301" priority="643">
      <formula>IF(VLOOKUP($F20,PROFA,2,0)=3,1,0)</formula>
    </cfRule>
    <cfRule type="expression" dxfId="300" priority="644">
      <formula>IF(VLOOKUP($F20,PROFA,2,0)=4,1,0)</formula>
    </cfRule>
    <cfRule type="expression" dxfId="299" priority="645">
      <formula>IF(VLOOKUP($F20,PROFA,2,0)=5,1,0)</formula>
    </cfRule>
    <cfRule type="expression" dxfId="298" priority="646">
      <formula>IF(VLOOKUP($F20,PROFA,2,0)=6,1,0)</formula>
    </cfRule>
    <cfRule type="expression" dxfId="297" priority="647">
      <formula>IF(VLOOKUP($F20,PROFA,2,0)=7,1,0)</formula>
    </cfRule>
    <cfRule type="expression" dxfId="296" priority="648">
      <formula>IF(VLOOKUP($F20,PROFA,2,0)=8,1,0)</formula>
    </cfRule>
  </conditionalFormatting>
  <conditionalFormatting sqref="J21:U21">
    <cfRule type="expression" dxfId="295" priority="633" stopIfTrue="1">
      <formula>IF(AND(J$16&gt;=$H21,J$15&lt;=$I21,VLOOKUP($F21,PROFA,2,0)=1),1,0)</formula>
    </cfRule>
    <cfRule type="expression" dxfId="294" priority="634" stopIfTrue="1">
      <formula>IF(AND(J$16&gt;=$H21,J$15&lt;=$I21,VLOOKUP($F21,PROFA,2,0)=2),1,0)</formula>
    </cfRule>
    <cfRule type="expression" dxfId="293" priority="635" stopIfTrue="1">
      <formula>IF(AND(J$16&gt;=$H21,J$15&lt;=$I21,VLOOKUP($F21,PROFA,2,0)=3),1,0)</formula>
    </cfRule>
    <cfRule type="expression" dxfId="292" priority="636" stopIfTrue="1">
      <formula>IF(AND(J$16&gt;=$H21,J$15&lt;=$I21,VLOOKUP($F21,PROFA,2,0)=4),1,0)</formula>
    </cfRule>
    <cfRule type="expression" dxfId="291" priority="637" stopIfTrue="1">
      <formula>IF(AND(J$16&gt;=$H21,J$15&lt;=$I21,VLOOKUP($F21,PROFA,2,0)=5),1,0)</formula>
    </cfRule>
    <cfRule type="expression" dxfId="290" priority="638" stopIfTrue="1">
      <formula>IF(AND(J$16&gt;=$H21,J$15&lt;=$I21,VLOOKUP($F21,PROFA,2,0)=6),1,0)</formula>
    </cfRule>
    <cfRule type="expression" dxfId="289" priority="639" stopIfTrue="1">
      <formula>IF(AND(J$16&gt;=$H21,J$15&lt;=$I21,VLOOKUP($F21,PROFA,2,0)=7),1,0)</formula>
    </cfRule>
    <cfRule type="expression" dxfId="288" priority="640" stopIfTrue="1">
      <formula>IF(AND(J$16&gt;=$H21,J$15&lt;=$I21,VLOOKUP($F21,PROFA,2,0)=8),1,0)</formula>
    </cfRule>
  </conditionalFormatting>
  <conditionalFormatting sqref="F21">
    <cfRule type="expression" dxfId="287" priority="625">
      <formula>IF(VLOOKUP($F21,PROFA,2,0)=1,1,0)</formula>
    </cfRule>
    <cfRule type="expression" dxfId="286" priority="626">
      <formula>IF(VLOOKUP($F21,PROFA,2,0)=2,1,0)</formula>
    </cfRule>
    <cfRule type="expression" dxfId="285" priority="627">
      <formula>IF(VLOOKUP($F21,PROFA,2,0)=3,1,0)</formula>
    </cfRule>
    <cfRule type="expression" dxfId="284" priority="628">
      <formula>IF(VLOOKUP($F21,PROFA,2,0)=4,1,0)</formula>
    </cfRule>
    <cfRule type="expression" dxfId="283" priority="629">
      <formula>IF(VLOOKUP($F21,PROFA,2,0)=5,1,0)</formula>
    </cfRule>
    <cfRule type="expression" dxfId="282" priority="630">
      <formula>IF(VLOOKUP($F21,PROFA,2,0)=6,1,0)</formula>
    </cfRule>
    <cfRule type="expression" dxfId="281" priority="631">
      <formula>IF(VLOOKUP($F21,PROFA,2,0)=7,1,0)</formula>
    </cfRule>
    <cfRule type="expression" dxfId="280" priority="632">
      <formula>IF(VLOOKUP($F21,PROFA,2,0)=8,1,0)</formula>
    </cfRule>
  </conditionalFormatting>
  <conditionalFormatting sqref="J23:U23">
    <cfRule type="expression" dxfId="279" priority="617" stopIfTrue="1">
      <formula>IF(AND(J$16&gt;=$H23,J$15&lt;=$I23,VLOOKUP($F23,PROFA,2,0)=1),1,0)</formula>
    </cfRule>
    <cfRule type="expression" dxfId="278" priority="618" stopIfTrue="1">
      <formula>IF(AND(J$16&gt;=$H23,J$15&lt;=$I23,VLOOKUP($F23,PROFA,2,0)=2),1,0)</formula>
    </cfRule>
    <cfRule type="expression" dxfId="277" priority="619" stopIfTrue="1">
      <formula>IF(AND(J$16&gt;=$H23,J$15&lt;=$I23,VLOOKUP($F23,PROFA,2,0)=3),1,0)</formula>
    </cfRule>
    <cfRule type="expression" dxfId="276" priority="620" stopIfTrue="1">
      <formula>IF(AND(J$16&gt;=$H23,J$15&lt;=$I23,VLOOKUP($F23,PROFA,2,0)=4),1,0)</formula>
    </cfRule>
    <cfRule type="expression" dxfId="275" priority="621" stopIfTrue="1">
      <formula>IF(AND(J$16&gt;=$H23,J$15&lt;=$I23,VLOOKUP($F23,PROFA,2,0)=5),1,0)</formula>
    </cfRule>
    <cfRule type="expression" dxfId="274" priority="622" stopIfTrue="1">
      <formula>IF(AND(J$16&gt;=$H23,J$15&lt;=$I23,VLOOKUP($F23,PROFA,2,0)=6),1,0)</formula>
    </cfRule>
    <cfRule type="expression" dxfId="273" priority="623" stopIfTrue="1">
      <formula>IF(AND(J$16&gt;=$H23,J$15&lt;=$I23,VLOOKUP($F23,PROFA,2,0)=7),1,0)</formula>
    </cfRule>
    <cfRule type="expression" dxfId="272" priority="624" stopIfTrue="1">
      <formula>IF(AND(J$16&gt;=$H23,J$15&lt;=$I23,VLOOKUP($F23,PROFA,2,0)=8),1,0)</formula>
    </cfRule>
  </conditionalFormatting>
  <conditionalFormatting sqref="F23">
    <cfRule type="expression" dxfId="271" priority="609">
      <formula>IF(VLOOKUP($F23,PROFA,2,0)=1,1,0)</formula>
    </cfRule>
    <cfRule type="expression" dxfId="270" priority="610">
      <formula>IF(VLOOKUP($F23,PROFA,2,0)=2,1,0)</formula>
    </cfRule>
    <cfRule type="expression" dxfId="269" priority="611">
      <formula>IF(VLOOKUP($F23,PROFA,2,0)=3,1,0)</formula>
    </cfRule>
    <cfRule type="expression" dxfId="268" priority="612">
      <formula>IF(VLOOKUP($F23,PROFA,2,0)=4,1,0)</formula>
    </cfRule>
    <cfRule type="expression" dxfId="267" priority="613">
      <formula>IF(VLOOKUP($F23,PROFA,2,0)=5,1,0)</formula>
    </cfRule>
    <cfRule type="expression" dxfId="266" priority="614">
      <formula>IF(VLOOKUP($F23,PROFA,2,0)=6,1,0)</formula>
    </cfRule>
    <cfRule type="expression" dxfId="265" priority="615">
      <formula>IF(VLOOKUP($F23,PROFA,2,0)=7,1,0)</formula>
    </cfRule>
    <cfRule type="expression" dxfId="264" priority="616">
      <formula>IF(VLOOKUP($F23,PROFA,2,0)=8,1,0)</formula>
    </cfRule>
  </conditionalFormatting>
  <conditionalFormatting sqref="J24:U24">
    <cfRule type="expression" dxfId="263" priority="601" stopIfTrue="1">
      <formula>IF(AND(J$16&gt;=$H24,J$15&lt;=$I24,VLOOKUP($F24,PROFA,2,0)=1),1,0)</formula>
    </cfRule>
    <cfRule type="expression" dxfId="262" priority="602" stopIfTrue="1">
      <formula>IF(AND(J$16&gt;=$H24,J$15&lt;=$I24,VLOOKUP($F24,PROFA,2,0)=2),1,0)</formula>
    </cfRule>
    <cfRule type="expression" dxfId="261" priority="603" stopIfTrue="1">
      <formula>IF(AND(J$16&gt;=$H24,J$15&lt;=$I24,VLOOKUP($F24,PROFA,2,0)=3),1,0)</formula>
    </cfRule>
    <cfRule type="expression" dxfId="260" priority="604" stopIfTrue="1">
      <formula>IF(AND(J$16&gt;=$H24,J$15&lt;=$I24,VLOOKUP($F24,PROFA,2,0)=4),1,0)</formula>
    </cfRule>
    <cfRule type="expression" dxfId="259" priority="605" stopIfTrue="1">
      <formula>IF(AND(J$16&gt;=$H24,J$15&lt;=$I24,VLOOKUP($F24,PROFA,2,0)=5),1,0)</formula>
    </cfRule>
    <cfRule type="expression" dxfId="258" priority="606" stopIfTrue="1">
      <formula>IF(AND(J$16&gt;=$H24,J$15&lt;=$I24,VLOOKUP($F24,PROFA,2,0)=6),1,0)</formula>
    </cfRule>
    <cfRule type="expression" dxfId="257" priority="607" stopIfTrue="1">
      <formula>IF(AND(J$16&gt;=$H24,J$15&lt;=$I24,VLOOKUP($F24,PROFA,2,0)=7),1,0)</formula>
    </cfRule>
    <cfRule type="expression" dxfId="256" priority="608" stopIfTrue="1">
      <formula>IF(AND(J$16&gt;=$H24,J$15&lt;=$I24,VLOOKUP($F24,PROFA,2,0)=8),1,0)</formula>
    </cfRule>
  </conditionalFormatting>
  <conditionalFormatting sqref="F24">
    <cfRule type="expression" dxfId="255" priority="593">
      <formula>IF(VLOOKUP($F24,PROFA,2,0)=1,1,0)</formula>
    </cfRule>
    <cfRule type="expression" dxfId="254" priority="594">
      <formula>IF(VLOOKUP($F24,PROFA,2,0)=2,1,0)</formula>
    </cfRule>
    <cfRule type="expression" dxfId="253" priority="595">
      <formula>IF(VLOOKUP($F24,PROFA,2,0)=3,1,0)</formula>
    </cfRule>
    <cfRule type="expression" dxfId="252" priority="596">
      <formula>IF(VLOOKUP($F24,PROFA,2,0)=4,1,0)</formula>
    </cfRule>
    <cfRule type="expression" dxfId="251" priority="597">
      <formula>IF(VLOOKUP($F24,PROFA,2,0)=5,1,0)</formula>
    </cfRule>
    <cfRule type="expression" dxfId="250" priority="598">
      <formula>IF(VLOOKUP($F24,PROFA,2,0)=6,1,0)</formula>
    </cfRule>
    <cfRule type="expression" dxfId="249" priority="599">
      <formula>IF(VLOOKUP($F24,PROFA,2,0)=7,1,0)</formula>
    </cfRule>
    <cfRule type="expression" dxfId="248" priority="600">
      <formula>IF(VLOOKUP($F24,PROFA,2,0)=8,1,0)</formula>
    </cfRule>
  </conditionalFormatting>
  <conditionalFormatting sqref="J27:L27 N27:U27">
    <cfRule type="expression" dxfId="247" priority="585" stopIfTrue="1">
      <formula>IF(AND(J$16&gt;=$H27,J$15&lt;=$I27,VLOOKUP($F27,PROFA,2,0)=1),1,0)</formula>
    </cfRule>
    <cfRule type="expression" dxfId="246" priority="586" stopIfTrue="1">
      <formula>IF(AND(J$16&gt;=$H27,J$15&lt;=$I27,VLOOKUP($F27,PROFA,2,0)=2),1,0)</formula>
    </cfRule>
    <cfRule type="expression" dxfId="245" priority="587" stopIfTrue="1">
      <formula>IF(AND(J$16&gt;=$H27,J$15&lt;=$I27,VLOOKUP($F27,PROFA,2,0)=3),1,0)</formula>
    </cfRule>
    <cfRule type="expression" dxfId="244" priority="588" stopIfTrue="1">
      <formula>IF(AND(J$16&gt;=$H27,J$15&lt;=$I27,VLOOKUP($F27,PROFA,2,0)=4),1,0)</formula>
    </cfRule>
    <cfRule type="expression" dxfId="243" priority="589" stopIfTrue="1">
      <formula>IF(AND(J$16&gt;=$H27,J$15&lt;=$I27,VLOOKUP($F27,PROFA,2,0)=5),1,0)</formula>
    </cfRule>
    <cfRule type="expression" dxfId="242" priority="590" stopIfTrue="1">
      <formula>IF(AND(J$16&gt;=$H27,J$15&lt;=$I27,VLOOKUP($F27,PROFA,2,0)=6),1,0)</formula>
    </cfRule>
    <cfRule type="expression" dxfId="241" priority="591" stopIfTrue="1">
      <formula>IF(AND(J$16&gt;=$H27,J$15&lt;=$I27,VLOOKUP($F27,PROFA,2,0)=7),1,0)</formula>
    </cfRule>
    <cfRule type="expression" dxfId="240" priority="592" stopIfTrue="1">
      <formula>IF(AND(J$16&gt;=$H27,J$15&lt;=$I27,VLOOKUP($F27,PROFA,2,0)=8),1,0)</formula>
    </cfRule>
  </conditionalFormatting>
  <conditionalFormatting sqref="F26:F27">
    <cfRule type="expression" dxfId="239" priority="577">
      <formula>IF(VLOOKUP($F26,PROFA,2,0)=1,1,0)</formula>
    </cfRule>
    <cfRule type="expression" dxfId="238" priority="578">
      <formula>IF(VLOOKUP($F26,PROFA,2,0)=2,1,0)</formula>
    </cfRule>
    <cfRule type="expression" dxfId="237" priority="579">
      <formula>IF(VLOOKUP($F26,PROFA,2,0)=3,1,0)</formula>
    </cfRule>
    <cfRule type="expression" dxfId="236" priority="580">
      <formula>IF(VLOOKUP($F26,PROFA,2,0)=4,1,0)</formula>
    </cfRule>
    <cfRule type="expression" dxfId="235" priority="581">
      <formula>IF(VLOOKUP($F26,PROFA,2,0)=5,1,0)</formula>
    </cfRule>
    <cfRule type="expression" dxfId="234" priority="582">
      <formula>IF(VLOOKUP($F26,PROFA,2,0)=6,1,0)</formula>
    </cfRule>
    <cfRule type="expression" dxfId="233" priority="583">
      <formula>IF(VLOOKUP($F26,PROFA,2,0)=7,1,0)</formula>
    </cfRule>
    <cfRule type="expression" dxfId="232" priority="584">
      <formula>IF(VLOOKUP($F26,PROFA,2,0)=8,1,0)</formula>
    </cfRule>
  </conditionalFormatting>
  <conditionalFormatting sqref="J25:U25">
    <cfRule type="expression" dxfId="231" priority="569" stopIfTrue="1">
      <formula>IF(AND(J$16&gt;=$H25,J$15&lt;=$I25,VLOOKUP($F25,PROFA,2,0)=1),1,0)</formula>
    </cfRule>
    <cfRule type="expression" dxfId="230" priority="570" stopIfTrue="1">
      <formula>IF(AND(J$16&gt;=$H25,J$15&lt;=$I25,VLOOKUP($F25,PROFA,2,0)=2),1,0)</formula>
    </cfRule>
    <cfRule type="expression" dxfId="229" priority="571" stopIfTrue="1">
      <formula>IF(AND(J$16&gt;=$H25,J$15&lt;=$I25,VLOOKUP($F25,PROFA,2,0)=3),1,0)</formula>
    </cfRule>
    <cfRule type="expression" dxfId="228" priority="572" stopIfTrue="1">
      <formula>IF(AND(J$16&gt;=$H25,J$15&lt;=$I25,VLOOKUP($F25,PROFA,2,0)=4),1,0)</formula>
    </cfRule>
    <cfRule type="expression" dxfId="227" priority="573" stopIfTrue="1">
      <formula>IF(AND(J$16&gt;=$H25,J$15&lt;=$I25,VLOOKUP($F25,PROFA,2,0)=5),1,0)</formula>
    </cfRule>
    <cfRule type="expression" dxfId="226" priority="574" stopIfTrue="1">
      <formula>IF(AND(J$16&gt;=$H25,J$15&lt;=$I25,VLOOKUP($F25,PROFA,2,0)=6),1,0)</formula>
    </cfRule>
    <cfRule type="expression" dxfId="225" priority="575" stopIfTrue="1">
      <formula>IF(AND(J$16&gt;=$H25,J$15&lt;=$I25,VLOOKUP($F25,PROFA,2,0)=7),1,0)</formula>
    </cfRule>
    <cfRule type="expression" dxfId="224" priority="576" stopIfTrue="1">
      <formula>IF(AND(J$16&gt;=$H25,J$15&lt;=$I25,VLOOKUP($F25,PROFA,2,0)=8),1,0)</formula>
    </cfRule>
  </conditionalFormatting>
  <conditionalFormatting sqref="F25">
    <cfRule type="expression" dxfId="223" priority="561">
      <formula>IF(VLOOKUP($F25,PROFA,2,0)=1,1,0)</formula>
    </cfRule>
    <cfRule type="expression" dxfId="222" priority="562">
      <formula>IF(VLOOKUP($F25,PROFA,2,0)=2,1,0)</formula>
    </cfRule>
    <cfRule type="expression" dxfId="221" priority="563">
      <formula>IF(VLOOKUP($F25,PROFA,2,0)=3,1,0)</formula>
    </cfRule>
    <cfRule type="expression" dxfId="220" priority="564">
      <formula>IF(VLOOKUP($F25,PROFA,2,0)=4,1,0)</formula>
    </cfRule>
    <cfRule type="expression" dxfId="219" priority="565">
      <formula>IF(VLOOKUP($F25,PROFA,2,0)=5,1,0)</formula>
    </cfRule>
    <cfRule type="expression" dxfId="218" priority="566">
      <formula>IF(VLOOKUP($F25,PROFA,2,0)=6,1,0)</formula>
    </cfRule>
    <cfRule type="expression" dxfId="217" priority="567">
      <formula>IF(VLOOKUP($F25,PROFA,2,0)=7,1,0)</formula>
    </cfRule>
    <cfRule type="expression" dxfId="216" priority="568">
      <formula>IF(VLOOKUP($F25,PROFA,2,0)=8,1,0)</formula>
    </cfRule>
  </conditionalFormatting>
  <conditionalFormatting sqref="F138">
    <cfRule type="expression" dxfId="215" priority="545">
      <formula>IF(VLOOKUP($F138,PROFA,2,0)=1,1,0)</formula>
    </cfRule>
    <cfRule type="expression" dxfId="214" priority="546">
      <formula>IF(VLOOKUP($F138,PROFA,2,0)=2,1,0)</formula>
    </cfRule>
    <cfRule type="expression" dxfId="213" priority="547">
      <formula>IF(VLOOKUP($F138,PROFA,2,0)=3,1,0)</formula>
    </cfRule>
    <cfRule type="expression" dxfId="212" priority="548">
      <formula>IF(VLOOKUP($F138,PROFA,2,0)=4,1,0)</formula>
    </cfRule>
    <cfRule type="expression" dxfId="211" priority="549">
      <formula>IF(VLOOKUP($F138,PROFA,2,0)=5,1,0)</formula>
    </cfRule>
    <cfRule type="expression" dxfId="210" priority="550">
      <formula>IF(VLOOKUP($F138,PROFA,2,0)=6,1,0)</formula>
    </cfRule>
    <cfRule type="expression" dxfId="209" priority="551">
      <formula>IF(VLOOKUP($F138,PROFA,2,0)=7,1,0)</formula>
    </cfRule>
    <cfRule type="expression" dxfId="208" priority="552">
      <formula>IF(VLOOKUP($F138,PROFA,2,0)=8,1,0)</formula>
    </cfRule>
  </conditionalFormatting>
  <conditionalFormatting sqref="F139">
    <cfRule type="expression" dxfId="207" priority="529">
      <formula>IF(VLOOKUP($F139,PROFA,2,0)=1,1,0)</formula>
    </cfRule>
    <cfRule type="expression" dxfId="206" priority="530">
      <formula>IF(VLOOKUP($F139,PROFA,2,0)=2,1,0)</formula>
    </cfRule>
    <cfRule type="expression" dxfId="205" priority="531">
      <formula>IF(VLOOKUP($F139,PROFA,2,0)=3,1,0)</formula>
    </cfRule>
    <cfRule type="expression" dxfId="204" priority="532">
      <formula>IF(VLOOKUP($F139,PROFA,2,0)=4,1,0)</formula>
    </cfRule>
    <cfRule type="expression" dxfId="203" priority="533">
      <formula>IF(VLOOKUP($F139,PROFA,2,0)=5,1,0)</formula>
    </cfRule>
    <cfRule type="expression" dxfId="202" priority="534">
      <formula>IF(VLOOKUP($F139,PROFA,2,0)=6,1,0)</formula>
    </cfRule>
    <cfRule type="expression" dxfId="201" priority="535">
      <formula>IF(VLOOKUP($F139,PROFA,2,0)=7,1,0)</formula>
    </cfRule>
    <cfRule type="expression" dxfId="200" priority="536">
      <formula>IF(VLOOKUP($F139,PROFA,2,0)=8,1,0)</formula>
    </cfRule>
  </conditionalFormatting>
  <conditionalFormatting sqref="F140">
    <cfRule type="expression" dxfId="199" priority="513">
      <formula>IF(VLOOKUP($F140,PROFA,2,0)=1,1,0)</formula>
    </cfRule>
    <cfRule type="expression" dxfId="198" priority="514">
      <formula>IF(VLOOKUP($F140,PROFA,2,0)=2,1,0)</formula>
    </cfRule>
    <cfRule type="expression" dxfId="197" priority="515">
      <formula>IF(VLOOKUP($F140,PROFA,2,0)=3,1,0)</formula>
    </cfRule>
    <cfRule type="expression" dxfId="196" priority="516">
      <formula>IF(VLOOKUP($F140,PROFA,2,0)=4,1,0)</formula>
    </cfRule>
    <cfRule type="expression" dxfId="195" priority="517">
      <formula>IF(VLOOKUP($F140,PROFA,2,0)=5,1,0)</formula>
    </cfRule>
    <cfRule type="expression" dxfId="194" priority="518">
      <formula>IF(VLOOKUP($F140,PROFA,2,0)=6,1,0)</formula>
    </cfRule>
    <cfRule type="expression" dxfId="193" priority="519">
      <formula>IF(VLOOKUP($F140,PROFA,2,0)=7,1,0)</formula>
    </cfRule>
    <cfRule type="expression" dxfId="192" priority="520">
      <formula>IF(VLOOKUP($F140,PROFA,2,0)=8,1,0)</formula>
    </cfRule>
  </conditionalFormatting>
  <conditionalFormatting sqref="F141">
    <cfRule type="expression" dxfId="191" priority="497">
      <formula>IF(VLOOKUP($F141,PROFA,2,0)=1,1,0)</formula>
    </cfRule>
    <cfRule type="expression" dxfId="190" priority="498">
      <formula>IF(VLOOKUP($F141,PROFA,2,0)=2,1,0)</formula>
    </cfRule>
    <cfRule type="expression" dxfId="189" priority="499">
      <formula>IF(VLOOKUP($F141,PROFA,2,0)=3,1,0)</formula>
    </cfRule>
    <cfRule type="expression" dxfId="188" priority="500">
      <formula>IF(VLOOKUP($F141,PROFA,2,0)=4,1,0)</formula>
    </cfRule>
    <cfRule type="expression" dxfId="187" priority="501">
      <formula>IF(VLOOKUP($F141,PROFA,2,0)=5,1,0)</formula>
    </cfRule>
    <cfRule type="expression" dxfId="186" priority="502">
      <formula>IF(VLOOKUP($F141,PROFA,2,0)=6,1,0)</formula>
    </cfRule>
    <cfRule type="expression" dxfId="185" priority="503">
      <formula>IF(VLOOKUP($F141,PROFA,2,0)=7,1,0)</formula>
    </cfRule>
    <cfRule type="expression" dxfId="184" priority="504">
      <formula>IF(VLOOKUP($F141,PROFA,2,0)=8,1,0)</formula>
    </cfRule>
  </conditionalFormatting>
  <conditionalFormatting sqref="F153">
    <cfRule type="expression" dxfId="183" priority="481">
      <formula>IF(VLOOKUP($F153,PROFA,2,0)=1,1,0)</formula>
    </cfRule>
    <cfRule type="expression" dxfId="182" priority="482">
      <formula>IF(VLOOKUP($F153,PROFA,2,0)=2,1,0)</formula>
    </cfRule>
    <cfRule type="expression" dxfId="181" priority="483">
      <formula>IF(VLOOKUP($F153,PROFA,2,0)=3,1,0)</formula>
    </cfRule>
    <cfRule type="expression" dxfId="180" priority="484">
      <formula>IF(VLOOKUP($F153,PROFA,2,0)=4,1,0)</formula>
    </cfRule>
    <cfRule type="expression" dxfId="179" priority="485">
      <formula>IF(VLOOKUP($F153,PROFA,2,0)=5,1,0)</formula>
    </cfRule>
    <cfRule type="expression" dxfId="178" priority="486">
      <formula>IF(VLOOKUP($F153,PROFA,2,0)=6,1,0)</formula>
    </cfRule>
    <cfRule type="expression" dxfId="177" priority="487">
      <formula>IF(VLOOKUP($F153,PROFA,2,0)=7,1,0)</formula>
    </cfRule>
    <cfRule type="expression" dxfId="176" priority="488">
      <formula>IF(VLOOKUP($F153,PROFA,2,0)=8,1,0)</formula>
    </cfRule>
  </conditionalFormatting>
  <conditionalFormatting sqref="F155">
    <cfRule type="expression" dxfId="175" priority="465">
      <formula>IF(VLOOKUP($F155,PROFA,2,0)=1,1,0)</formula>
    </cfRule>
    <cfRule type="expression" dxfId="174" priority="466">
      <formula>IF(VLOOKUP($F155,PROFA,2,0)=2,1,0)</formula>
    </cfRule>
    <cfRule type="expression" dxfId="173" priority="467">
      <formula>IF(VLOOKUP($F155,PROFA,2,0)=3,1,0)</formula>
    </cfRule>
    <cfRule type="expression" dxfId="172" priority="468">
      <formula>IF(VLOOKUP($F155,PROFA,2,0)=4,1,0)</formula>
    </cfRule>
    <cfRule type="expression" dxfId="171" priority="469">
      <formula>IF(VLOOKUP($F155,PROFA,2,0)=5,1,0)</formula>
    </cfRule>
    <cfRule type="expression" dxfId="170" priority="470">
      <formula>IF(VLOOKUP($F155,PROFA,2,0)=6,1,0)</formula>
    </cfRule>
    <cfRule type="expression" dxfId="169" priority="471">
      <formula>IF(VLOOKUP($F155,PROFA,2,0)=7,1,0)</formula>
    </cfRule>
    <cfRule type="expression" dxfId="168" priority="472">
      <formula>IF(VLOOKUP($F155,PROFA,2,0)=8,1,0)</formula>
    </cfRule>
  </conditionalFormatting>
  <conditionalFormatting sqref="F154">
    <cfRule type="expression" dxfId="167" priority="449">
      <formula>IF(VLOOKUP($F154,PROFA,2,0)=1,1,0)</formula>
    </cfRule>
    <cfRule type="expression" dxfId="166" priority="450">
      <formula>IF(VLOOKUP($F154,PROFA,2,0)=2,1,0)</formula>
    </cfRule>
    <cfRule type="expression" dxfId="165" priority="451">
      <formula>IF(VLOOKUP($F154,PROFA,2,0)=3,1,0)</formula>
    </cfRule>
    <cfRule type="expression" dxfId="164" priority="452">
      <formula>IF(VLOOKUP($F154,PROFA,2,0)=4,1,0)</formula>
    </cfRule>
    <cfRule type="expression" dxfId="163" priority="453">
      <formula>IF(VLOOKUP($F154,PROFA,2,0)=5,1,0)</formula>
    </cfRule>
    <cfRule type="expression" dxfId="162" priority="454">
      <formula>IF(VLOOKUP($F154,PROFA,2,0)=6,1,0)</formula>
    </cfRule>
    <cfRule type="expression" dxfId="161" priority="455">
      <formula>IF(VLOOKUP($F154,PROFA,2,0)=7,1,0)</formula>
    </cfRule>
    <cfRule type="expression" dxfId="160" priority="456">
      <formula>IF(VLOOKUP($F154,PROFA,2,0)=8,1,0)</formula>
    </cfRule>
  </conditionalFormatting>
  <conditionalFormatting sqref="F150">
    <cfRule type="expression" dxfId="159" priority="385">
      <formula>IF(VLOOKUP($F150,PROFA,2,0)=1,1,0)</formula>
    </cfRule>
    <cfRule type="expression" dxfId="158" priority="386">
      <formula>IF(VLOOKUP($F150,PROFA,2,0)=2,1,0)</formula>
    </cfRule>
    <cfRule type="expression" dxfId="157" priority="387">
      <formula>IF(VLOOKUP($F150,PROFA,2,0)=3,1,0)</formula>
    </cfRule>
    <cfRule type="expression" dxfId="156" priority="388">
      <formula>IF(VLOOKUP($F150,PROFA,2,0)=4,1,0)</formula>
    </cfRule>
    <cfRule type="expression" dxfId="155" priority="389">
      <formula>IF(VLOOKUP($F150,PROFA,2,0)=5,1,0)</formula>
    </cfRule>
    <cfRule type="expression" dxfId="154" priority="390">
      <formula>IF(VLOOKUP($F150,PROFA,2,0)=6,1,0)</formula>
    </cfRule>
    <cfRule type="expression" dxfId="153" priority="391">
      <formula>IF(VLOOKUP($F150,PROFA,2,0)=7,1,0)</formula>
    </cfRule>
    <cfRule type="expression" dxfId="152" priority="392">
      <formula>IF(VLOOKUP($F150,PROFA,2,0)=8,1,0)</formula>
    </cfRule>
  </conditionalFormatting>
  <conditionalFormatting sqref="F147">
    <cfRule type="expression" dxfId="151" priority="321">
      <formula>IF(VLOOKUP($F147,PROFA,2,0)=1,1,0)</formula>
    </cfRule>
    <cfRule type="expression" dxfId="150" priority="322">
      <formula>IF(VLOOKUP($F147,PROFA,2,0)=2,1,0)</formula>
    </cfRule>
    <cfRule type="expression" dxfId="149" priority="323">
      <formula>IF(VLOOKUP($F147,PROFA,2,0)=3,1,0)</formula>
    </cfRule>
    <cfRule type="expression" dxfId="148" priority="324">
      <formula>IF(VLOOKUP($F147,PROFA,2,0)=4,1,0)</formula>
    </cfRule>
    <cfRule type="expression" dxfId="147" priority="325">
      <formula>IF(VLOOKUP($F147,PROFA,2,0)=5,1,0)</formula>
    </cfRule>
    <cfRule type="expression" dxfId="146" priority="326">
      <formula>IF(VLOOKUP($F147,PROFA,2,0)=6,1,0)</formula>
    </cfRule>
    <cfRule type="expression" dxfId="145" priority="327">
      <formula>IF(VLOOKUP($F147,PROFA,2,0)=7,1,0)</formula>
    </cfRule>
    <cfRule type="expression" dxfId="144" priority="328">
      <formula>IF(VLOOKUP($F147,PROFA,2,0)=8,1,0)</formula>
    </cfRule>
  </conditionalFormatting>
  <conditionalFormatting sqref="F148">
    <cfRule type="expression" dxfId="143" priority="313">
      <formula>IF(VLOOKUP($F148,PROFA,2,0)=1,1,0)</formula>
    </cfRule>
    <cfRule type="expression" dxfId="142" priority="314">
      <formula>IF(VLOOKUP($F148,PROFA,2,0)=2,1,0)</formula>
    </cfRule>
    <cfRule type="expression" dxfId="141" priority="315">
      <formula>IF(VLOOKUP($F148,PROFA,2,0)=3,1,0)</formula>
    </cfRule>
    <cfRule type="expression" dxfId="140" priority="316">
      <formula>IF(VLOOKUP($F148,PROFA,2,0)=4,1,0)</formula>
    </cfRule>
    <cfRule type="expression" dxfId="139" priority="317">
      <formula>IF(VLOOKUP($F148,PROFA,2,0)=5,1,0)</formula>
    </cfRule>
    <cfRule type="expression" dxfId="138" priority="318">
      <formula>IF(VLOOKUP($F148,PROFA,2,0)=6,1,0)</formula>
    </cfRule>
    <cfRule type="expression" dxfId="137" priority="319">
      <formula>IF(VLOOKUP($F148,PROFA,2,0)=7,1,0)</formula>
    </cfRule>
    <cfRule type="expression" dxfId="136" priority="320">
      <formula>IF(VLOOKUP($F148,PROFA,2,0)=8,1,0)</formula>
    </cfRule>
  </conditionalFormatting>
  <conditionalFormatting sqref="F146">
    <cfRule type="expression" dxfId="135" priority="329">
      <formula>IF(VLOOKUP($F146,PROFA,2,0)=1,1,0)</formula>
    </cfRule>
    <cfRule type="expression" dxfId="134" priority="330">
      <formula>IF(VLOOKUP($F146,PROFA,2,0)=2,1,0)</formula>
    </cfRule>
    <cfRule type="expression" dxfId="133" priority="331">
      <formula>IF(VLOOKUP($F146,PROFA,2,0)=3,1,0)</formula>
    </cfRule>
    <cfRule type="expression" dxfId="132" priority="332">
      <formula>IF(VLOOKUP($F146,PROFA,2,0)=4,1,0)</formula>
    </cfRule>
    <cfRule type="expression" dxfId="131" priority="333">
      <formula>IF(VLOOKUP($F146,PROFA,2,0)=5,1,0)</formula>
    </cfRule>
    <cfRule type="expression" dxfId="130" priority="334">
      <formula>IF(VLOOKUP($F146,PROFA,2,0)=6,1,0)</formula>
    </cfRule>
    <cfRule type="expression" dxfId="129" priority="335">
      <formula>IF(VLOOKUP($F146,PROFA,2,0)=7,1,0)</formula>
    </cfRule>
    <cfRule type="expression" dxfId="128" priority="336">
      <formula>IF(VLOOKUP($F146,PROFA,2,0)=8,1,0)</formula>
    </cfRule>
  </conditionalFormatting>
  <conditionalFormatting sqref="F149">
    <cfRule type="expression" dxfId="127" priority="305">
      <formula>IF(VLOOKUP($F149,PROFA,2,0)=1,1,0)</formula>
    </cfRule>
    <cfRule type="expression" dxfId="126" priority="306">
      <formula>IF(VLOOKUP($F149,PROFA,2,0)=2,1,0)</formula>
    </cfRule>
    <cfRule type="expression" dxfId="125" priority="307">
      <formula>IF(VLOOKUP($F149,PROFA,2,0)=3,1,0)</formula>
    </cfRule>
    <cfRule type="expression" dxfId="124" priority="308">
      <formula>IF(VLOOKUP($F149,PROFA,2,0)=4,1,0)</formula>
    </cfRule>
    <cfRule type="expression" dxfId="123" priority="309">
      <formula>IF(VLOOKUP($F149,PROFA,2,0)=5,1,0)</formula>
    </cfRule>
    <cfRule type="expression" dxfId="122" priority="310">
      <formula>IF(VLOOKUP($F149,PROFA,2,0)=6,1,0)</formula>
    </cfRule>
    <cfRule type="expression" dxfId="121" priority="311">
      <formula>IF(VLOOKUP($F149,PROFA,2,0)=7,1,0)</formula>
    </cfRule>
    <cfRule type="expression" dxfId="120" priority="312">
      <formula>IF(VLOOKUP($F149,PROFA,2,0)=8,1,0)</formula>
    </cfRule>
  </conditionalFormatting>
  <conditionalFormatting sqref="F151">
    <cfRule type="expression" dxfId="119" priority="297">
      <formula>IF(VLOOKUP($F151,PROFA,2,0)=1,1,0)</formula>
    </cfRule>
    <cfRule type="expression" dxfId="118" priority="298">
      <formula>IF(VLOOKUP($F151,PROFA,2,0)=2,1,0)</formula>
    </cfRule>
    <cfRule type="expression" dxfId="117" priority="299">
      <formula>IF(VLOOKUP($F151,PROFA,2,0)=3,1,0)</formula>
    </cfRule>
    <cfRule type="expression" dxfId="116" priority="300">
      <formula>IF(VLOOKUP($F151,PROFA,2,0)=4,1,0)</formula>
    </cfRule>
    <cfRule type="expression" dxfId="115" priority="301">
      <formula>IF(VLOOKUP($F151,PROFA,2,0)=5,1,0)</formula>
    </cfRule>
    <cfRule type="expression" dxfId="114" priority="302">
      <formula>IF(VLOOKUP($F151,PROFA,2,0)=6,1,0)</formula>
    </cfRule>
    <cfRule type="expression" dxfId="113" priority="303">
      <formula>IF(VLOOKUP($F151,PROFA,2,0)=7,1,0)</formula>
    </cfRule>
    <cfRule type="expression" dxfId="112" priority="304">
      <formula>IF(VLOOKUP($F151,PROFA,2,0)=8,1,0)</formula>
    </cfRule>
  </conditionalFormatting>
  <conditionalFormatting sqref="F152">
    <cfRule type="expression" dxfId="111" priority="289">
      <formula>IF(VLOOKUP($F152,PROFA,2,0)=1,1,0)</formula>
    </cfRule>
    <cfRule type="expression" dxfId="110" priority="290">
      <formula>IF(VLOOKUP($F152,PROFA,2,0)=2,1,0)</formula>
    </cfRule>
    <cfRule type="expression" dxfId="109" priority="291">
      <formula>IF(VLOOKUP($F152,PROFA,2,0)=3,1,0)</formula>
    </cfRule>
    <cfRule type="expression" dxfId="108" priority="292">
      <formula>IF(VLOOKUP($F152,PROFA,2,0)=4,1,0)</formula>
    </cfRule>
    <cfRule type="expression" dxfId="107" priority="293">
      <formula>IF(VLOOKUP($F152,PROFA,2,0)=5,1,0)</formula>
    </cfRule>
    <cfRule type="expression" dxfId="106" priority="294">
      <formula>IF(VLOOKUP($F152,PROFA,2,0)=6,1,0)</formula>
    </cfRule>
    <cfRule type="expression" dxfId="105" priority="295">
      <formula>IF(VLOOKUP($F152,PROFA,2,0)=7,1,0)</formula>
    </cfRule>
    <cfRule type="expression" dxfId="104" priority="296">
      <formula>IF(VLOOKUP($F152,PROFA,2,0)=8,1,0)</formula>
    </cfRule>
  </conditionalFormatting>
  <conditionalFormatting sqref="F180">
    <cfRule type="expression" dxfId="103" priority="273">
      <formula>IF(VLOOKUP($F180,PROFA,2,0)=1,1,0)</formula>
    </cfRule>
    <cfRule type="expression" dxfId="102" priority="274">
      <formula>IF(VLOOKUP($F180,PROFA,2,0)=2,1,0)</formula>
    </cfRule>
    <cfRule type="expression" dxfId="101" priority="275">
      <formula>IF(VLOOKUP($F180,PROFA,2,0)=3,1,0)</formula>
    </cfRule>
    <cfRule type="expression" dxfId="100" priority="276">
      <formula>IF(VLOOKUP($F180,PROFA,2,0)=4,1,0)</formula>
    </cfRule>
    <cfRule type="expression" dxfId="99" priority="277">
      <formula>IF(VLOOKUP($F180,PROFA,2,0)=5,1,0)</formula>
    </cfRule>
    <cfRule type="expression" dxfId="98" priority="278">
      <formula>IF(VLOOKUP($F180,PROFA,2,0)=6,1,0)</formula>
    </cfRule>
    <cfRule type="expression" dxfId="97" priority="279">
      <formula>IF(VLOOKUP($F180,PROFA,2,0)=7,1,0)</formula>
    </cfRule>
    <cfRule type="expression" dxfId="96" priority="280">
      <formula>IF(VLOOKUP($F180,PROFA,2,0)=8,1,0)</formula>
    </cfRule>
  </conditionalFormatting>
  <conditionalFormatting sqref="F43">
    <cfRule type="expression" dxfId="95" priority="257">
      <formula>IF(VLOOKUP($F43,PROFA,2,0)=1,1,0)</formula>
    </cfRule>
    <cfRule type="expression" dxfId="94" priority="258">
      <formula>IF(VLOOKUP($F43,PROFA,2,0)=2,1,0)</formula>
    </cfRule>
    <cfRule type="expression" dxfId="93" priority="259">
      <formula>IF(VLOOKUP($F43,PROFA,2,0)=3,1,0)</formula>
    </cfRule>
    <cfRule type="expression" dxfId="92" priority="260">
      <formula>IF(VLOOKUP($F43,PROFA,2,0)=4,1,0)</formula>
    </cfRule>
    <cfRule type="expression" dxfId="91" priority="261">
      <formula>IF(VLOOKUP($F43,PROFA,2,0)=5,1,0)</formula>
    </cfRule>
    <cfRule type="expression" dxfId="90" priority="262">
      <formula>IF(VLOOKUP($F43,PROFA,2,0)=6,1,0)</formula>
    </cfRule>
    <cfRule type="expression" dxfId="89" priority="263">
      <formula>IF(VLOOKUP($F43,PROFA,2,0)=7,1,0)</formula>
    </cfRule>
    <cfRule type="expression" dxfId="88" priority="264">
      <formula>IF(VLOOKUP($F43,PROFA,2,0)=8,1,0)</formula>
    </cfRule>
  </conditionalFormatting>
  <conditionalFormatting sqref="F46">
    <cfRule type="expression" dxfId="87" priority="241">
      <formula>IF(VLOOKUP($F46,PROFA,2,0)=1,1,0)</formula>
    </cfRule>
    <cfRule type="expression" dxfId="86" priority="242">
      <formula>IF(VLOOKUP($F46,PROFA,2,0)=2,1,0)</formula>
    </cfRule>
    <cfRule type="expression" dxfId="85" priority="243">
      <formula>IF(VLOOKUP($F46,PROFA,2,0)=3,1,0)</formula>
    </cfRule>
    <cfRule type="expression" dxfId="84" priority="244">
      <formula>IF(VLOOKUP($F46,PROFA,2,0)=4,1,0)</formula>
    </cfRule>
    <cfRule type="expression" dxfId="83" priority="245">
      <formula>IF(VLOOKUP($F46,PROFA,2,0)=5,1,0)</formula>
    </cfRule>
    <cfRule type="expression" dxfId="82" priority="246">
      <formula>IF(VLOOKUP($F46,PROFA,2,0)=6,1,0)</formula>
    </cfRule>
    <cfRule type="expression" dxfId="81" priority="247">
      <formula>IF(VLOOKUP($F46,PROFA,2,0)=7,1,0)</formula>
    </cfRule>
    <cfRule type="expression" dxfId="80" priority="248">
      <formula>IF(VLOOKUP($F46,PROFA,2,0)=8,1,0)</formula>
    </cfRule>
  </conditionalFormatting>
  <conditionalFormatting sqref="F45">
    <cfRule type="expression" dxfId="79" priority="225">
      <formula>IF(VLOOKUP($F45,PROFA,2,0)=1,1,0)</formula>
    </cfRule>
    <cfRule type="expression" dxfId="78" priority="226">
      <formula>IF(VLOOKUP($F45,PROFA,2,0)=2,1,0)</formula>
    </cfRule>
    <cfRule type="expression" dxfId="77" priority="227">
      <formula>IF(VLOOKUP($F45,PROFA,2,0)=3,1,0)</formula>
    </cfRule>
    <cfRule type="expression" dxfId="76" priority="228">
      <formula>IF(VLOOKUP($F45,PROFA,2,0)=4,1,0)</formula>
    </cfRule>
    <cfRule type="expression" dxfId="75" priority="229">
      <formula>IF(VLOOKUP($F45,PROFA,2,0)=5,1,0)</formula>
    </cfRule>
    <cfRule type="expression" dxfId="74" priority="230">
      <formula>IF(VLOOKUP($F45,PROFA,2,0)=6,1,0)</formula>
    </cfRule>
    <cfRule type="expression" dxfId="73" priority="231">
      <formula>IF(VLOOKUP($F45,PROFA,2,0)=7,1,0)</formula>
    </cfRule>
    <cfRule type="expression" dxfId="72" priority="232">
      <formula>IF(VLOOKUP($F45,PROFA,2,0)=8,1,0)</formula>
    </cfRule>
  </conditionalFormatting>
  <conditionalFormatting sqref="F64">
    <cfRule type="expression" dxfId="71" priority="209">
      <formula>IF(VLOOKUP($F64,PROFA,2,0)=1,1,0)</formula>
    </cfRule>
    <cfRule type="expression" dxfId="70" priority="210">
      <formula>IF(VLOOKUP($F64,PROFA,2,0)=2,1,0)</formula>
    </cfRule>
    <cfRule type="expression" dxfId="69" priority="211">
      <formula>IF(VLOOKUP($F64,PROFA,2,0)=3,1,0)</formula>
    </cfRule>
    <cfRule type="expression" dxfId="68" priority="212">
      <formula>IF(VLOOKUP($F64,PROFA,2,0)=4,1,0)</formula>
    </cfRule>
    <cfRule type="expression" dxfId="67" priority="213">
      <formula>IF(VLOOKUP($F64,PROFA,2,0)=5,1,0)</formula>
    </cfRule>
    <cfRule type="expression" dxfId="66" priority="214">
      <formula>IF(VLOOKUP($F64,PROFA,2,0)=6,1,0)</formula>
    </cfRule>
    <cfRule type="expression" dxfId="65" priority="215">
      <formula>IF(VLOOKUP($F64,PROFA,2,0)=7,1,0)</formula>
    </cfRule>
    <cfRule type="expression" dxfId="64" priority="216">
      <formula>IF(VLOOKUP($F64,PROFA,2,0)=8,1,0)</formula>
    </cfRule>
  </conditionalFormatting>
  <conditionalFormatting sqref="F63">
    <cfRule type="expression" dxfId="63" priority="193">
      <formula>IF(VLOOKUP($F63,PROFA,2,0)=1,1,0)</formula>
    </cfRule>
    <cfRule type="expression" dxfId="62" priority="194">
      <formula>IF(VLOOKUP($F63,PROFA,2,0)=2,1,0)</formula>
    </cfRule>
    <cfRule type="expression" dxfId="61" priority="195">
      <formula>IF(VLOOKUP($F63,PROFA,2,0)=3,1,0)</formula>
    </cfRule>
    <cfRule type="expression" dxfId="60" priority="196">
      <formula>IF(VLOOKUP($F63,PROFA,2,0)=4,1,0)</formula>
    </cfRule>
    <cfRule type="expression" dxfId="59" priority="197">
      <formula>IF(VLOOKUP($F63,PROFA,2,0)=5,1,0)</formula>
    </cfRule>
    <cfRule type="expression" dxfId="58" priority="198">
      <formula>IF(VLOOKUP($F63,PROFA,2,0)=6,1,0)</formula>
    </cfRule>
    <cfRule type="expression" dxfId="57" priority="199">
      <formula>IF(VLOOKUP($F63,PROFA,2,0)=7,1,0)</formula>
    </cfRule>
    <cfRule type="expression" dxfId="56" priority="200">
      <formula>IF(VLOOKUP($F63,PROFA,2,0)=8,1,0)</formula>
    </cfRule>
  </conditionalFormatting>
  <conditionalFormatting sqref="F50:F52">
    <cfRule type="expression" dxfId="55" priority="177">
      <formula>IF(VLOOKUP($F50,PROFA,2,0)=1,1,0)</formula>
    </cfRule>
    <cfRule type="expression" dxfId="54" priority="178">
      <formula>IF(VLOOKUP($F50,PROFA,2,0)=2,1,0)</formula>
    </cfRule>
    <cfRule type="expression" dxfId="53" priority="179">
      <formula>IF(VLOOKUP($F50,PROFA,2,0)=3,1,0)</formula>
    </cfRule>
    <cfRule type="expression" dxfId="52" priority="180">
      <formula>IF(VLOOKUP($F50,PROFA,2,0)=4,1,0)</formula>
    </cfRule>
    <cfRule type="expression" dxfId="51" priority="181">
      <formula>IF(VLOOKUP($F50,PROFA,2,0)=5,1,0)</formula>
    </cfRule>
    <cfRule type="expression" dxfId="50" priority="182">
      <formula>IF(VLOOKUP($F50,PROFA,2,0)=6,1,0)</formula>
    </cfRule>
    <cfRule type="expression" dxfId="49" priority="183">
      <formula>IF(VLOOKUP($F50,PROFA,2,0)=7,1,0)</formula>
    </cfRule>
    <cfRule type="expression" dxfId="48" priority="184">
      <formula>IF(VLOOKUP($F50,PROFA,2,0)=8,1,0)</formula>
    </cfRule>
  </conditionalFormatting>
  <conditionalFormatting sqref="F44">
    <cfRule type="expression" dxfId="47" priority="169">
      <formula>IF(VLOOKUP($F44,PROFA,2,0)=1,1,0)</formula>
    </cfRule>
    <cfRule type="expression" dxfId="46" priority="170">
      <formula>IF(VLOOKUP($F44,PROFA,2,0)=2,1,0)</formula>
    </cfRule>
    <cfRule type="expression" dxfId="45" priority="171">
      <formula>IF(VLOOKUP($F44,PROFA,2,0)=3,1,0)</formula>
    </cfRule>
    <cfRule type="expression" dxfId="44" priority="172">
      <formula>IF(VLOOKUP($F44,PROFA,2,0)=4,1,0)</formula>
    </cfRule>
    <cfRule type="expression" dxfId="43" priority="173">
      <formula>IF(VLOOKUP($F44,PROFA,2,0)=5,1,0)</formula>
    </cfRule>
    <cfRule type="expression" dxfId="42" priority="174">
      <formula>IF(VLOOKUP($F44,PROFA,2,0)=6,1,0)</formula>
    </cfRule>
    <cfRule type="expression" dxfId="41" priority="175">
      <formula>IF(VLOOKUP($F44,PROFA,2,0)=7,1,0)</formula>
    </cfRule>
    <cfRule type="expression" dxfId="40" priority="176">
      <formula>IF(VLOOKUP($F44,PROFA,2,0)=8,1,0)</formula>
    </cfRule>
  </conditionalFormatting>
  <conditionalFormatting sqref="J26:U26">
    <cfRule type="expression" dxfId="39" priority="161" stopIfTrue="1">
      <formula>IF(AND(J$16&gt;=$H26,J$15&lt;=$I26,VLOOKUP($F26,PROFA,2,0)=1),1,0)</formula>
    </cfRule>
    <cfRule type="expression" dxfId="38" priority="162" stopIfTrue="1">
      <formula>IF(AND(J$16&gt;=$H26,J$15&lt;=$I26,VLOOKUP($F26,PROFA,2,0)=2),1,0)</formula>
    </cfRule>
    <cfRule type="expression" dxfId="37" priority="163" stopIfTrue="1">
      <formula>IF(AND(J$16&gt;=$H26,J$15&lt;=$I26,VLOOKUP($F26,PROFA,2,0)=3),1,0)</formula>
    </cfRule>
    <cfRule type="expression" dxfId="36" priority="164" stopIfTrue="1">
      <formula>IF(AND(J$16&gt;=$H26,J$15&lt;=$I26,VLOOKUP($F26,PROFA,2,0)=4),1,0)</formula>
    </cfRule>
    <cfRule type="expression" dxfId="35" priority="165" stopIfTrue="1">
      <formula>IF(AND(J$16&gt;=$H26,J$15&lt;=$I26,VLOOKUP($F26,PROFA,2,0)=5),1,0)</formula>
    </cfRule>
    <cfRule type="expression" dxfId="34" priority="166" stopIfTrue="1">
      <formula>IF(AND(J$16&gt;=$H26,J$15&lt;=$I26,VLOOKUP($F26,PROFA,2,0)=6),1,0)</formula>
    </cfRule>
    <cfRule type="expression" dxfId="33" priority="167" stopIfTrue="1">
      <formula>IF(AND(J$16&gt;=$H26,J$15&lt;=$I26,VLOOKUP($F26,PROFA,2,0)=7),1,0)</formula>
    </cfRule>
    <cfRule type="expression" dxfId="32" priority="168" stopIfTrue="1">
      <formula>IF(AND(J$16&gt;=$H26,J$15&lt;=$I26,VLOOKUP($F26,PROFA,2,0)=8),1,0)</formula>
    </cfRule>
  </conditionalFormatting>
  <conditionalFormatting sqref="M27">
    <cfRule type="expression" dxfId="31" priority="145" stopIfTrue="1">
      <formula>IF(AND(M$16&gt;=$H27,M$15&lt;=$I27,VLOOKUP($F27,PROFA,2,0)=1),1,0)</formula>
    </cfRule>
    <cfRule type="expression" dxfId="30" priority="146" stopIfTrue="1">
      <formula>IF(AND(M$16&gt;=$H27,M$15&lt;=$I27,VLOOKUP($F27,PROFA,2,0)=2),1,0)</formula>
    </cfRule>
    <cfRule type="expression" dxfId="29" priority="147" stopIfTrue="1">
      <formula>IF(AND(M$16&gt;=$H27,M$15&lt;=$I27,VLOOKUP($F27,PROFA,2,0)=3),1,0)</formula>
    </cfRule>
    <cfRule type="expression" dxfId="28" priority="148" stopIfTrue="1">
      <formula>IF(AND(M$16&gt;=$H27,M$15&lt;=$I27,VLOOKUP($F27,PROFA,2,0)=4),1,0)</formula>
    </cfRule>
    <cfRule type="expression" dxfId="27" priority="149" stopIfTrue="1">
      <formula>IF(AND(M$16&gt;=$H27,M$15&lt;=$I27,VLOOKUP($F27,PROFA,2,0)=5),1,0)</formula>
    </cfRule>
    <cfRule type="expression" dxfId="26" priority="150" stopIfTrue="1">
      <formula>IF(AND(M$16&gt;=$H27,M$15&lt;=$I27,VLOOKUP($F27,PROFA,2,0)=6),1,0)</formula>
    </cfRule>
    <cfRule type="expression" dxfId="25" priority="151" stopIfTrue="1">
      <formula>IF(AND(M$16&gt;=$H27,M$15&lt;=$I27,VLOOKUP($F27,PROFA,2,0)=7),1,0)</formula>
    </cfRule>
    <cfRule type="expression" dxfId="24" priority="152" stopIfTrue="1">
      <formula>IF(AND(M$16&gt;=$H27,M$15&lt;=$I27,VLOOKUP($F27,PROFA,2,0)=8),1,0)</formula>
    </cfRule>
  </conditionalFormatting>
  <conditionalFormatting sqref="O28:Q28">
    <cfRule type="expression" dxfId="23" priority="129" stopIfTrue="1">
      <formula>IF(AND(O$16&gt;=$H28,O$15&lt;=$I28,VLOOKUP($F28,PROFA,2,0)=1),1,0)</formula>
    </cfRule>
    <cfRule type="expression" dxfId="22" priority="130" stopIfTrue="1">
      <formula>IF(AND(O$16&gt;=$H28,O$15&lt;=$I28,VLOOKUP($F28,PROFA,2,0)=2),1,0)</formula>
    </cfRule>
    <cfRule type="expression" dxfId="21" priority="131" stopIfTrue="1">
      <formula>IF(AND(O$16&gt;=$H28,O$15&lt;=$I28,VLOOKUP($F28,PROFA,2,0)=3),1,0)</formula>
    </cfRule>
    <cfRule type="expression" dxfId="20" priority="132" stopIfTrue="1">
      <formula>IF(AND(O$16&gt;=$H28,O$15&lt;=$I28,VLOOKUP($F28,PROFA,2,0)=4),1,0)</formula>
    </cfRule>
    <cfRule type="expression" dxfId="19" priority="133" stopIfTrue="1">
      <formula>IF(AND(O$16&gt;=$H28,O$15&lt;=$I28,VLOOKUP($F28,PROFA,2,0)=5),1,0)</formula>
    </cfRule>
    <cfRule type="expression" dxfId="18" priority="134" stopIfTrue="1">
      <formula>IF(AND(O$16&gt;=$H28,O$15&lt;=$I28,VLOOKUP($F28,PROFA,2,0)=6),1,0)</formula>
    </cfRule>
    <cfRule type="expression" dxfId="17" priority="135" stopIfTrue="1">
      <formula>IF(AND(O$16&gt;=$H28,O$15&lt;=$I28,VLOOKUP($F28,PROFA,2,0)=7),1,0)</formula>
    </cfRule>
    <cfRule type="expression" dxfId="16" priority="136" stopIfTrue="1">
      <formula>IF(AND(O$16&gt;=$H28,O$15&lt;=$I28,VLOOKUP($F28,PROFA,2,0)=8),1,0)</formula>
    </cfRule>
  </conditionalFormatting>
  <conditionalFormatting sqref="F159">
    <cfRule type="expression" dxfId="15" priority="49">
      <formula>IF(VLOOKUP($F159,PROFA,2,0)=1,1,0)</formula>
    </cfRule>
    <cfRule type="expression" dxfId="14" priority="50">
      <formula>IF(VLOOKUP($F159,PROFA,2,0)=2,1,0)</formula>
    </cfRule>
    <cfRule type="expression" dxfId="13" priority="51">
      <formula>IF(VLOOKUP($F159,PROFA,2,0)=3,1,0)</formula>
    </cfRule>
    <cfRule type="expression" dxfId="12" priority="52">
      <formula>IF(VLOOKUP($F159,PROFA,2,0)=4,1,0)</formula>
    </cfRule>
    <cfRule type="expression" dxfId="11" priority="53">
      <formula>IF(VLOOKUP($F159,PROFA,2,0)=5,1,0)</formula>
    </cfRule>
    <cfRule type="expression" dxfId="10" priority="54">
      <formula>IF(VLOOKUP($F159,PROFA,2,0)=6,1,0)</formula>
    </cfRule>
    <cfRule type="expression" dxfId="9" priority="55">
      <formula>IF(VLOOKUP($F159,PROFA,2,0)=7,1,0)</formula>
    </cfRule>
    <cfRule type="expression" dxfId="8" priority="56">
      <formula>IF(VLOOKUP($F159,PROFA,2,0)=8,1,0)</formula>
    </cfRule>
  </conditionalFormatting>
  <conditionalFormatting sqref="F120">
    <cfRule type="expression" dxfId="7" priority="25">
      <formula>IF(VLOOKUP($F120,PROFA,2,0)=1,1,0)</formula>
    </cfRule>
    <cfRule type="expression" dxfId="6" priority="26">
      <formula>IF(VLOOKUP($F120,PROFA,2,0)=2,1,0)</formula>
    </cfRule>
    <cfRule type="expression" dxfId="5" priority="27">
      <formula>IF(VLOOKUP($F120,PROFA,2,0)=3,1,0)</formula>
    </cfRule>
    <cfRule type="expression" dxfId="4" priority="28">
      <formula>IF(VLOOKUP($F120,PROFA,2,0)=4,1,0)</formula>
    </cfRule>
    <cfRule type="expression" dxfId="3" priority="29">
      <formula>IF(VLOOKUP($F120,PROFA,2,0)=5,1,0)</formula>
    </cfRule>
    <cfRule type="expression" dxfId="2" priority="30">
      <formula>IF(VLOOKUP($F120,PROFA,2,0)=6,1,0)</formula>
    </cfRule>
    <cfRule type="expression" dxfId="1" priority="31">
      <formula>IF(VLOOKUP($F120,PROFA,2,0)=7,1,0)</formula>
    </cfRule>
    <cfRule type="expression" dxfId="0" priority="32">
      <formula>IF(VLOOKUP($F120,PROFA,2,0)=8,1,0)</formula>
    </cfRule>
  </conditionalFormatting>
  <dataValidations count="9">
    <dataValidation type="list" allowBlank="1" showInputMessage="1" showErrorMessage="1" sqref="AA81:AA84 AA65:AA76 AA19:AA61 AA86:AA187">
      <formula1>INDIRECT(VLOOKUP($A19,ACTA,2,0))</formula1>
    </dataValidation>
    <dataValidation type="date" allowBlank="1" showInputMessage="1" showErrorMessage="1" sqref="X126:X152 X157:X161 X19:X124 H19:I187 X164:X187">
      <formula1>43101</formula1>
      <formula2>44926</formula2>
    </dataValidation>
    <dataValidation type="list" allowBlank="1" showInputMessage="1" showErrorMessage="1" sqref="AA62:AA64 AA77:AA80 AA85">
      <formula1>INDIRECT(VLOOKUP($A59,ACTA,2,0))</formula1>
    </dataValidation>
    <dataValidation type="list" allowBlank="1" showInputMessage="1" showErrorMessage="1" sqref="A19:A187">
      <formula1>ACT</formula1>
    </dataValidation>
    <dataValidation type="list" allowBlank="1" showInputMessage="1" showErrorMessage="1" sqref="D19:D187">
      <formula1>"Misional,Apoyo,Estratégico,Seguimiento y Evaluación,Todos los Procesos"</formula1>
    </dataValidation>
    <dataValidation type="list" allowBlank="1" showInputMessage="1" showErrorMessage="1" sqref="E19:E187">
      <formula1>LIDER</formula1>
    </dataValidation>
    <dataValidation type="list" allowBlank="1" showInputMessage="1" showErrorMessage="1" sqref="F19:F187">
      <formula1>PROF</formula1>
    </dataValidation>
    <dataValidation type="decimal" allowBlank="1" showInputMessage="1" showErrorMessage="1" sqref="W19:W187">
      <formula1>0</formula1>
      <formula2>1</formula2>
    </dataValidation>
    <dataValidation type="list" allowBlank="1" showInputMessage="1" showErrorMessage="1" sqref="C19:C34 C40:C49 C52 C37 C55:C187">
      <formula1>PROCESO</formula1>
    </dataValidation>
  </dataValidations>
  <printOptions horizontalCentered="1"/>
  <pageMargins left="1.1811023622047245" right="0.39370078740157483" top="0.39370078740157483" bottom="0.39370078740157483" header="0.19685039370078741" footer="0.19685039370078741"/>
  <pageSetup paperSize="5" scale="75" pageOrder="overThenDown" orientation="landscape" r:id="rId1"/>
  <headerFooter>
    <oddFooter>&amp;R&amp;"Arial,Normal"&amp;6Página &amp;P de &amp;N</oddFooter>
  </headerFooter>
  <colBreaks count="1" manualBreakCount="1">
    <brk id="9" max="184"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3:E153"/>
  <sheetViews>
    <sheetView topLeftCell="A28" zoomScaleNormal="100" workbookViewId="0">
      <selection activeCell="B37" sqref="B37"/>
    </sheetView>
  </sheetViews>
  <sheetFormatPr baseColWidth="10" defaultRowHeight="15" x14ac:dyDescent="0.25"/>
  <cols>
    <col min="1" max="1" width="56" customWidth="1"/>
    <col min="2" max="3" width="34.28515625" customWidth="1"/>
  </cols>
  <sheetData>
    <row r="3" spans="1:5" x14ac:dyDescent="0.25">
      <c r="A3" s="38" t="s">
        <v>56</v>
      </c>
      <c r="B3" s="38" t="s">
        <v>6</v>
      </c>
      <c r="C3" s="38" t="s">
        <v>215</v>
      </c>
      <c r="D3" s="37"/>
      <c r="E3" s="37"/>
    </row>
    <row r="4" spans="1:5" x14ac:dyDescent="0.25">
      <c r="A4" s="40" t="s">
        <v>53</v>
      </c>
      <c r="B4" s="40" t="s">
        <v>64</v>
      </c>
      <c r="C4" s="40" t="s">
        <v>172</v>
      </c>
      <c r="D4" s="40"/>
      <c r="E4" s="41">
        <v>0.16</v>
      </c>
    </row>
    <row r="5" spans="1:5" x14ac:dyDescent="0.25">
      <c r="A5" s="42" t="s">
        <v>55</v>
      </c>
      <c r="B5" s="42" t="s">
        <v>65</v>
      </c>
      <c r="C5" s="42" t="s">
        <v>169</v>
      </c>
      <c r="D5" s="42"/>
      <c r="E5" s="43">
        <v>0.12</v>
      </c>
    </row>
    <row r="6" spans="1:5" x14ac:dyDescent="0.25">
      <c r="A6" s="42" t="s">
        <v>47</v>
      </c>
      <c r="B6" s="42" t="s">
        <v>66</v>
      </c>
      <c r="C6" s="42" t="s">
        <v>169</v>
      </c>
      <c r="D6" s="42"/>
      <c r="E6" s="43">
        <v>0.12</v>
      </c>
    </row>
    <row r="7" spans="1:5" x14ac:dyDescent="0.25">
      <c r="A7" s="44" t="s">
        <v>54</v>
      </c>
      <c r="B7" s="44" t="s">
        <v>67</v>
      </c>
      <c r="C7" s="44" t="s">
        <v>170</v>
      </c>
      <c r="D7" s="44"/>
      <c r="E7" s="45">
        <v>0.12</v>
      </c>
    </row>
    <row r="8" spans="1:5" x14ac:dyDescent="0.25">
      <c r="A8" s="40" t="s">
        <v>46</v>
      </c>
      <c r="B8" s="40" t="s">
        <v>68</v>
      </c>
      <c r="C8" s="40" t="s">
        <v>172</v>
      </c>
      <c r="D8" s="40"/>
      <c r="E8" s="41">
        <v>0.12</v>
      </c>
    </row>
    <row r="9" spans="1:5" x14ac:dyDescent="0.25">
      <c r="A9" s="46" t="s">
        <v>45</v>
      </c>
      <c r="B9" s="46" t="s">
        <v>69</v>
      </c>
      <c r="C9" s="46" t="s">
        <v>168</v>
      </c>
      <c r="D9" s="46"/>
      <c r="E9" s="47">
        <v>0.12</v>
      </c>
    </row>
    <row r="10" spans="1:5" x14ac:dyDescent="0.25">
      <c r="A10" s="48" t="s">
        <v>48</v>
      </c>
      <c r="B10" s="48" t="s">
        <v>70</v>
      </c>
      <c r="C10" s="48" t="s">
        <v>171</v>
      </c>
      <c r="D10" s="48"/>
      <c r="E10" s="49">
        <v>0.12</v>
      </c>
    </row>
    <row r="11" spans="1:5" x14ac:dyDescent="0.25">
      <c r="A11" s="40" t="s">
        <v>49</v>
      </c>
      <c r="B11" s="40" t="s">
        <v>71</v>
      </c>
      <c r="C11" s="40" t="s">
        <v>172</v>
      </c>
      <c r="D11" s="40"/>
      <c r="E11" s="41">
        <v>0.12</v>
      </c>
    </row>
    <row r="12" spans="1:5" x14ac:dyDescent="0.25">
      <c r="A12" s="37"/>
      <c r="B12" s="37"/>
      <c r="C12" s="37"/>
      <c r="D12" s="37"/>
      <c r="E12" s="39">
        <f>SUM(E4:E11)</f>
        <v>1</v>
      </c>
    </row>
    <row r="14" spans="1:5" x14ac:dyDescent="0.25">
      <c r="A14" s="7" t="s">
        <v>57</v>
      </c>
    </row>
    <row r="15" spans="1:5" ht="30" x14ac:dyDescent="0.25">
      <c r="A15" s="8" t="s">
        <v>182</v>
      </c>
    </row>
    <row r="16" spans="1:5" x14ac:dyDescent="0.25">
      <c r="A16" s="8"/>
    </row>
    <row r="18" spans="1:3" x14ac:dyDescent="0.25">
      <c r="A18" s="7" t="s">
        <v>51</v>
      </c>
      <c r="B18" t="s">
        <v>124</v>
      </c>
      <c r="C18" t="s">
        <v>125</v>
      </c>
    </row>
    <row r="19" spans="1:3" x14ac:dyDescent="0.25">
      <c r="A19" s="100" t="s">
        <v>50</v>
      </c>
      <c r="B19" s="100">
        <v>1</v>
      </c>
      <c r="C19" s="100" t="s">
        <v>176</v>
      </c>
    </row>
    <row r="20" spans="1:3" x14ac:dyDescent="0.25">
      <c r="A20" s="101" t="s">
        <v>238</v>
      </c>
      <c r="B20" s="101">
        <v>2</v>
      </c>
      <c r="C20" s="101" t="s">
        <v>178</v>
      </c>
    </row>
    <row r="21" spans="1:3" x14ac:dyDescent="0.25">
      <c r="A21" s="102" t="s">
        <v>248</v>
      </c>
      <c r="B21" s="102">
        <v>3</v>
      </c>
      <c r="C21" s="102" t="s">
        <v>123</v>
      </c>
    </row>
    <row r="22" spans="1:3" x14ac:dyDescent="0.25">
      <c r="A22" s="103" t="s">
        <v>174</v>
      </c>
      <c r="B22" s="103">
        <v>4</v>
      </c>
      <c r="C22" s="103" t="s">
        <v>179</v>
      </c>
    </row>
    <row r="23" spans="1:3" x14ac:dyDescent="0.25">
      <c r="A23" s="104" t="s">
        <v>249</v>
      </c>
      <c r="B23" s="104">
        <v>5</v>
      </c>
      <c r="C23" s="104" t="s">
        <v>180</v>
      </c>
    </row>
    <row r="24" spans="1:3" x14ac:dyDescent="0.25">
      <c r="A24" s="105" t="s">
        <v>173</v>
      </c>
      <c r="B24" s="105">
        <v>6</v>
      </c>
      <c r="C24" s="105" t="s">
        <v>177</v>
      </c>
    </row>
    <row r="25" spans="1:3" x14ac:dyDescent="0.25">
      <c r="A25" s="99" t="s">
        <v>181</v>
      </c>
      <c r="B25" s="99">
        <v>7</v>
      </c>
      <c r="C25" s="99" t="s">
        <v>175</v>
      </c>
    </row>
    <row r="26" spans="1:3" x14ac:dyDescent="0.25">
      <c r="A26" s="106" t="s">
        <v>44</v>
      </c>
      <c r="B26" s="106">
        <v>8</v>
      </c>
      <c r="C26" s="106" t="s">
        <v>239</v>
      </c>
    </row>
    <row r="27" spans="1:3" x14ac:dyDescent="0.25">
      <c r="A27" s="107" t="s">
        <v>158</v>
      </c>
      <c r="B27" s="107"/>
      <c r="C27" s="107"/>
    </row>
    <row r="28" spans="1:3" x14ac:dyDescent="0.25">
      <c r="A28" s="107" t="s">
        <v>72</v>
      </c>
      <c r="B28" s="107" t="s">
        <v>52</v>
      </c>
      <c r="C28" s="107"/>
    </row>
    <row r="31" spans="1:3" x14ac:dyDescent="0.25">
      <c r="A31" s="7" t="s">
        <v>53</v>
      </c>
      <c r="B31" s="7" t="str">
        <f>VLOOKUP(A31,ACTA,2,0)</f>
        <v>CRITERIO1</v>
      </c>
    </row>
    <row r="32" spans="1:3" x14ac:dyDescent="0.25">
      <c r="A32" t="s">
        <v>108</v>
      </c>
      <c r="B32" s="9">
        <f>C32</f>
        <v>0.06</v>
      </c>
      <c r="C32" s="9">
        <v>0.06</v>
      </c>
    </row>
    <row r="33" spans="1:3" x14ac:dyDescent="0.25">
      <c r="A33" t="s">
        <v>107</v>
      </c>
      <c r="B33" s="9">
        <f>B32+C33</f>
        <v>0.1</v>
      </c>
      <c r="C33" s="9">
        <v>0.04</v>
      </c>
    </row>
    <row r="34" spans="1:3" x14ac:dyDescent="0.25">
      <c r="A34" t="s">
        <v>106</v>
      </c>
      <c r="B34" s="9">
        <f t="shared" ref="B34:B45" si="0">B33+C34</f>
        <v>0.11</v>
      </c>
      <c r="C34" s="9">
        <v>0.01</v>
      </c>
    </row>
    <row r="35" spans="1:3" x14ac:dyDescent="0.25">
      <c r="A35" t="s">
        <v>114</v>
      </c>
      <c r="B35" s="9">
        <f t="shared" si="0"/>
        <v>0.12</v>
      </c>
      <c r="C35" s="9">
        <v>0.01</v>
      </c>
    </row>
    <row r="36" spans="1:3" x14ac:dyDescent="0.25">
      <c r="A36" t="s">
        <v>109</v>
      </c>
      <c r="B36" s="9">
        <f t="shared" si="0"/>
        <v>0.37</v>
      </c>
      <c r="C36" s="9">
        <v>0.25</v>
      </c>
    </row>
    <row r="37" spans="1:3" x14ac:dyDescent="0.25">
      <c r="A37" t="s">
        <v>110</v>
      </c>
      <c r="B37" s="9">
        <f t="shared" si="0"/>
        <v>0.62</v>
      </c>
      <c r="C37" s="9">
        <v>0.25</v>
      </c>
    </row>
    <row r="38" spans="1:3" x14ac:dyDescent="0.25">
      <c r="A38" t="s">
        <v>115</v>
      </c>
      <c r="B38" s="9">
        <f t="shared" si="0"/>
        <v>0.72</v>
      </c>
      <c r="C38" s="9">
        <v>0.1</v>
      </c>
    </row>
    <row r="39" spans="1:3" x14ac:dyDescent="0.25">
      <c r="A39" t="s">
        <v>112</v>
      </c>
      <c r="B39" s="9">
        <f t="shared" si="0"/>
        <v>0.77</v>
      </c>
      <c r="C39" s="9">
        <v>0.05</v>
      </c>
    </row>
    <row r="40" spans="1:3" x14ac:dyDescent="0.25">
      <c r="A40" t="s">
        <v>111</v>
      </c>
      <c r="B40" s="9">
        <f t="shared" si="0"/>
        <v>0.78</v>
      </c>
      <c r="C40" s="9">
        <v>0.01</v>
      </c>
    </row>
    <row r="41" spans="1:3" x14ac:dyDescent="0.25">
      <c r="A41" t="s">
        <v>113</v>
      </c>
      <c r="B41" s="9">
        <f t="shared" si="0"/>
        <v>0.83000000000000007</v>
      </c>
      <c r="C41" s="9">
        <v>0.05</v>
      </c>
    </row>
    <row r="42" spans="1:3" x14ac:dyDescent="0.25">
      <c r="A42" t="s">
        <v>116</v>
      </c>
      <c r="B42" s="9">
        <f t="shared" si="0"/>
        <v>0.88000000000000012</v>
      </c>
      <c r="C42" s="9">
        <v>0.05</v>
      </c>
    </row>
    <row r="43" spans="1:3" x14ac:dyDescent="0.25">
      <c r="A43" t="s">
        <v>117</v>
      </c>
      <c r="B43" s="9">
        <f t="shared" si="0"/>
        <v>0.94000000000000017</v>
      </c>
      <c r="C43" s="9">
        <v>0.06</v>
      </c>
    </row>
    <row r="44" spans="1:3" x14ac:dyDescent="0.25">
      <c r="A44" t="s">
        <v>118</v>
      </c>
      <c r="B44" s="9">
        <f t="shared" si="0"/>
        <v>0.95000000000000018</v>
      </c>
      <c r="C44" s="9">
        <v>0.01</v>
      </c>
    </row>
    <row r="45" spans="1:3" x14ac:dyDescent="0.25">
      <c r="A45" t="s">
        <v>194</v>
      </c>
      <c r="B45" s="9">
        <f t="shared" si="0"/>
        <v>1.0000000000000002</v>
      </c>
      <c r="C45" s="9">
        <v>0.05</v>
      </c>
    </row>
    <row r="46" spans="1:3" x14ac:dyDescent="0.25">
      <c r="C46" s="9">
        <f>SUM(C32:C45)</f>
        <v>1.0000000000000002</v>
      </c>
    </row>
    <row r="48" spans="1:3" x14ac:dyDescent="0.25">
      <c r="A48" s="7" t="s">
        <v>55</v>
      </c>
      <c r="B48" s="7" t="str">
        <f>VLOOKUP(A48,ACTA,2,0)</f>
        <v>CRITERIO2</v>
      </c>
    </row>
    <row r="49" spans="1:3" x14ac:dyDescent="0.25">
      <c r="A49" t="s">
        <v>184</v>
      </c>
      <c r="B49" s="9">
        <f>C49</f>
        <v>0.05</v>
      </c>
      <c r="C49" s="9">
        <v>0.05</v>
      </c>
    </row>
    <row r="50" spans="1:3" x14ac:dyDescent="0.25">
      <c r="A50" t="s">
        <v>183</v>
      </c>
      <c r="B50" s="9">
        <f>B49+C50</f>
        <v>0.55000000000000004</v>
      </c>
      <c r="C50" s="9">
        <v>0.5</v>
      </c>
    </row>
    <row r="51" spans="1:3" x14ac:dyDescent="0.25">
      <c r="A51" t="s">
        <v>185</v>
      </c>
      <c r="B51" s="9">
        <f t="shared" ref="B51:B52" si="1">B50+C51</f>
        <v>0.95000000000000007</v>
      </c>
      <c r="C51" s="9">
        <v>0.4</v>
      </c>
    </row>
    <row r="52" spans="1:3" x14ac:dyDescent="0.25">
      <c r="A52" t="s">
        <v>186</v>
      </c>
      <c r="B52" s="9">
        <f t="shared" si="1"/>
        <v>1</v>
      </c>
      <c r="C52" s="9">
        <v>0.05</v>
      </c>
    </row>
    <row r="53" spans="1:3" x14ac:dyDescent="0.25">
      <c r="B53" s="9"/>
      <c r="C53" s="9">
        <f>SUM(C49:C52)</f>
        <v>1</v>
      </c>
    </row>
    <row r="54" spans="1:3" x14ac:dyDescent="0.25">
      <c r="B54" s="9"/>
    </row>
    <row r="57" spans="1:3" x14ac:dyDescent="0.25">
      <c r="A57" s="7" t="s">
        <v>47</v>
      </c>
      <c r="B57" s="7" t="str">
        <f>VLOOKUP(A57,ACTA,2,0)</f>
        <v>CRITERIO3</v>
      </c>
    </row>
    <row r="58" spans="1:3" x14ac:dyDescent="0.25">
      <c r="A58" t="s">
        <v>62</v>
      </c>
      <c r="B58" s="9">
        <f>C58</f>
        <v>0.1</v>
      </c>
      <c r="C58" s="9">
        <v>0.1</v>
      </c>
    </row>
    <row r="59" spans="1:3" x14ac:dyDescent="0.25">
      <c r="A59" t="s">
        <v>63</v>
      </c>
      <c r="B59" s="9">
        <f>B58+C59</f>
        <v>0.79999999999999993</v>
      </c>
      <c r="C59" s="9">
        <v>0.7</v>
      </c>
    </row>
    <row r="60" spans="1:3" x14ac:dyDescent="0.25">
      <c r="A60" t="s">
        <v>60</v>
      </c>
      <c r="B60" s="9">
        <f t="shared" ref="B60" si="2">B59+C60</f>
        <v>1</v>
      </c>
      <c r="C60" s="9">
        <v>0.2</v>
      </c>
    </row>
    <row r="61" spans="1:3" x14ac:dyDescent="0.25">
      <c r="B61" s="9"/>
      <c r="C61" s="9">
        <f>SUM(C58:C60)</f>
        <v>1</v>
      </c>
    </row>
    <row r="62" spans="1:3" x14ac:dyDescent="0.25">
      <c r="B62" s="9"/>
    </row>
    <row r="65" spans="1:3" x14ac:dyDescent="0.25">
      <c r="A65" s="7" t="s">
        <v>54</v>
      </c>
      <c r="B65" s="7" t="str">
        <f>VLOOKUP(A65,ACTA,2,0)</f>
        <v>CRITERIO4</v>
      </c>
    </row>
    <row r="66" spans="1:3" x14ac:dyDescent="0.25">
      <c r="A66" t="s">
        <v>187</v>
      </c>
      <c r="B66" s="9">
        <f>C66</f>
        <v>0.15</v>
      </c>
      <c r="C66" s="9">
        <v>0.15</v>
      </c>
    </row>
    <row r="67" spans="1:3" x14ac:dyDescent="0.25">
      <c r="A67" t="s">
        <v>188</v>
      </c>
      <c r="B67" s="9">
        <f>B66+C67</f>
        <v>0.3</v>
      </c>
      <c r="C67" s="9">
        <v>0.15</v>
      </c>
    </row>
    <row r="68" spans="1:3" x14ac:dyDescent="0.25">
      <c r="A68" t="s">
        <v>106</v>
      </c>
      <c r="B68" s="9">
        <f t="shared" ref="B68:B74" si="3">B67+C68</f>
        <v>0.31</v>
      </c>
      <c r="C68" s="9">
        <v>0.01</v>
      </c>
    </row>
    <row r="69" spans="1:3" x14ac:dyDescent="0.25">
      <c r="A69" t="s">
        <v>189</v>
      </c>
      <c r="B69" s="9">
        <f t="shared" si="3"/>
        <v>0.49</v>
      </c>
      <c r="C69" s="9">
        <v>0.18</v>
      </c>
    </row>
    <row r="70" spans="1:3" x14ac:dyDescent="0.25">
      <c r="A70" t="s">
        <v>110</v>
      </c>
      <c r="B70" s="9">
        <f t="shared" si="3"/>
        <v>0.66999999999999993</v>
      </c>
      <c r="C70" s="9">
        <v>0.18</v>
      </c>
    </row>
    <row r="71" spans="1:3" x14ac:dyDescent="0.25">
      <c r="A71" t="s">
        <v>190</v>
      </c>
      <c r="B71" s="9">
        <f t="shared" si="3"/>
        <v>0.84999999999999987</v>
      </c>
      <c r="C71" s="9">
        <v>0.18</v>
      </c>
    </row>
    <row r="72" spans="1:3" x14ac:dyDescent="0.25">
      <c r="A72" t="s">
        <v>191</v>
      </c>
      <c r="B72" s="9">
        <f t="shared" si="3"/>
        <v>0.93999999999999984</v>
      </c>
      <c r="C72" s="9">
        <v>0.09</v>
      </c>
    </row>
    <row r="73" spans="1:3" x14ac:dyDescent="0.25">
      <c r="A73" t="s">
        <v>192</v>
      </c>
      <c r="B73" s="9">
        <f t="shared" si="3"/>
        <v>0.94999999999999984</v>
      </c>
      <c r="C73" s="9">
        <v>0.01</v>
      </c>
    </row>
    <row r="74" spans="1:3" x14ac:dyDescent="0.25">
      <c r="A74" t="s">
        <v>193</v>
      </c>
      <c r="B74" s="9">
        <f t="shared" si="3"/>
        <v>0.99999999999999989</v>
      </c>
      <c r="C74" s="9">
        <v>0.05</v>
      </c>
    </row>
    <row r="75" spans="1:3" x14ac:dyDescent="0.25">
      <c r="B75" s="9"/>
      <c r="C75" s="9">
        <f>SUM(C66:C74)</f>
        <v>0.99999999999999989</v>
      </c>
    </row>
    <row r="76" spans="1:3" x14ac:dyDescent="0.25">
      <c r="B76" s="9"/>
    </row>
    <row r="79" spans="1:3" x14ac:dyDescent="0.25">
      <c r="A79" s="7" t="s">
        <v>46</v>
      </c>
      <c r="B79" s="7" t="str">
        <f>VLOOKUP(A79,ACTA,2,0)</f>
        <v>CRITERIO5</v>
      </c>
    </row>
    <row r="80" spans="1:3" x14ac:dyDescent="0.25">
      <c r="A80" t="s">
        <v>187</v>
      </c>
      <c r="B80" s="9">
        <f>C80</f>
        <v>0.15</v>
      </c>
      <c r="C80" s="9">
        <v>0.15</v>
      </c>
    </row>
    <row r="81" spans="1:3" x14ac:dyDescent="0.25">
      <c r="A81" t="s">
        <v>195</v>
      </c>
      <c r="B81" s="9">
        <f>B80+C81</f>
        <v>0.3</v>
      </c>
      <c r="C81" s="9">
        <v>0.15</v>
      </c>
    </row>
    <row r="82" spans="1:3" x14ac:dyDescent="0.25">
      <c r="A82" t="s">
        <v>106</v>
      </c>
      <c r="B82" s="9">
        <f t="shared" ref="B82:B88" si="4">B81+C82</f>
        <v>0.31</v>
      </c>
      <c r="C82" s="9">
        <v>0.01</v>
      </c>
    </row>
    <row r="83" spans="1:3" x14ac:dyDescent="0.25">
      <c r="A83" t="s">
        <v>189</v>
      </c>
      <c r="B83" s="9">
        <f t="shared" si="4"/>
        <v>0.49</v>
      </c>
      <c r="C83" s="9">
        <v>0.18</v>
      </c>
    </row>
    <row r="84" spans="1:3" x14ac:dyDescent="0.25">
      <c r="A84" t="s">
        <v>110</v>
      </c>
      <c r="B84" s="9">
        <f t="shared" si="4"/>
        <v>0.66999999999999993</v>
      </c>
      <c r="C84" s="9">
        <v>0.18</v>
      </c>
    </row>
    <row r="85" spans="1:3" x14ac:dyDescent="0.25">
      <c r="A85" t="s">
        <v>190</v>
      </c>
      <c r="B85" s="9">
        <f t="shared" si="4"/>
        <v>0.84999999999999987</v>
      </c>
      <c r="C85" s="9">
        <v>0.18</v>
      </c>
    </row>
    <row r="86" spans="1:3" x14ac:dyDescent="0.25">
      <c r="A86" t="s">
        <v>191</v>
      </c>
      <c r="B86" s="9">
        <f t="shared" si="4"/>
        <v>0.93999999999999984</v>
      </c>
      <c r="C86" s="9">
        <v>0.09</v>
      </c>
    </row>
    <row r="87" spans="1:3" x14ac:dyDescent="0.25">
      <c r="A87" t="s">
        <v>192</v>
      </c>
      <c r="B87" s="9">
        <f t="shared" si="4"/>
        <v>0.94999999999999984</v>
      </c>
      <c r="C87" s="9">
        <v>0.01</v>
      </c>
    </row>
    <row r="88" spans="1:3" x14ac:dyDescent="0.25">
      <c r="A88" t="s">
        <v>193</v>
      </c>
      <c r="B88" s="9">
        <f t="shared" si="4"/>
        <v>0.99999999999999989</v>
      </c>
      <c r="C88" s="9">
        <v>0.05</v>
      </c>
    </row>
    <row r="89" spans="1:3" x14ac:dyDescent="0.25">
      <c r="B89" s="9"/>
      <c r="C89" s="9">
        <f>SUM(C80:C88)</f>
        <v>0.99999999999999989</v>
      </c>
    </row>
    <row r="90" spans="1:3" x14ac:dyDescent="0.25">
      <c r="B90" s="9"/>
    </row>
    <row r="93" spans="1:3" x14ac:dyDescent="0.25">
      <c r="A93" s="7" t="s">
        <v>45</v>
      </c>
      <c r="B93" s="7" t="str">
        <f>VLOOKUP(A93,ACTA,2,0)</f>
        <v>CRITERIO6</v>
      </c>
    </row>
    <row r="94" spans="1:3" x14ac:dyDescent="0.25">
      <c r="A94" s="37" t="s">
        <v>196</v>
      </c>
      <c r="B94" s="9">
        <f>C94</f>
        <v>0.15</v>
      </c>
      <c r="C94" s="9">
        <v>0.15</v>
      </c>
    </row>
    <row r="95" spans="1:3" x14ac:dyDescent="0.25">
      <c r="A95" s="37" t="s">
        <v>197</v>
      </c>
      <c r="B95" s="9">
        <f>B94+C95</f>
        <v>0.3</v>
      </c>
      <c r="C95" s="9">
        <v>0.15</v>
      </c>
    </row>
    <row r="96" spans="1:3" x14ac:dyDescent="0.25">
      <c r="A96" s="37" t="s">
        <v>106</v>
      </c>
      <c r="B96" s="9">
        <f t="shared" ref="B96:B101" si="5">B95+C96</f>
        <v>0.31</v>
      </c>
      <c r="C96" s="9">
        <v>0.01</v>
      </c>
    </row>
    <row r="97" spans="1:3" x14ac:dyDescent="0.25">
      <c r="A97" s="37" t="s">
        <v>61</v>
      </c>
      <c r="B97" s="9">
        <f t="shared" si="5"/>
        <v>0.56000000000000005</v>
      </c>
      <c r="C97" s="9">
        <v>0.25</v>
      </c>
    </row>
    <row r="98" spans="1:3" x14ac:dyDescent="0.25">
      <c r="A98" s="37" t="s">
        <v>198</v>
      </c>
      <c r="B98" s="9">
        <f t="shared" si="5"/>
        <v>0.81</v>
      </c>
      <c r="C98" s="9">
        <v>0.25</v>
      </c>
    </row>
    <row r="99" spans="1:3" x14ac:dyDescent="0.25">
      <c r="A99" s="37" t="s">
        <v>191</v>
      </c>
      <c r="B99" s="9">
        <f t="shared" si="5"/>
        <v>0.9</v>
      </c>
      <c r="C99" s="9">
        <v>0.09</v>
      </c>
    </row>
    <row r="100" spans="1:3" x14ac:dyDescent="0.25">
      <c r="A100" s="37" t="s">
        <v>192</v>
      </c>
      <c r="B100" s="9">
        <f t="shared" si="5"/>
        <v>0.91</v>
      </c>
      <c r="C100" s="9">
        <v>0.01</v>
      </c>
    </row>
    <row r="101" spans="1:3" x14ac:dyDescent="0.25">
      <c r="A101" s="37" t="s">
        <v>199</v>
      </c>
      <c r="B101" s="9">
        <f t="shared" si="5"/>
        <v>1</v>
      </c>
      <c r="C101" s="9">
        <v>0.09</v>
      </c>
    </row>
    <row r="102" spans="1:3" x14ac:dyDescent="0.25">
      <c r="A102" s="37"/>
      <c r="B102" s="9"/>
      <c r="C102" s="9">
        <f>SUM(C94:C101)</f>
        <v>1</v>
      </c>
    </row>
    <row r="103" spans="1:3" x14ac:dyDescent="0.25">
      <c r="A103" s="37"/>
      <c r="B103" s="9"/>
    </row>
    <row r="106" spans="1:3" x14ac:dyDescent="0.25">
      <c r="A106" s="7" t="s">
        <v>48</v>
      </c>
      <c r="B106" s="7" t="str">
        <f>VLOOKUP(A106,ACTA,2,0)</f>
        <v>CRITERIO7</v>
      </c>
    </row>
    <row r="107" spans="1:3" x14ac:dyDescent="0.25">
      <c r="A107" t="s">
        <v>161</v>
      </c>
      <c r="B107" s="9">
        <f>C107</f>
        <v>0.1</v>
      </c>
      <c r="C107" s="9">
        <v>0.1</v>
      </c>
    </row>
    <row r="108" spans="1:3" x14ac:dyDescent="0.25">
      <c r="A108" t="s">
        <v>162</v>
      </c>
      <c r="B108" s="9">
        <f>B107+C108</f>
        <v>0.5</v>
      </c>
      <c r="C108" s="9">
        <v>0.4</v>
      </c>
    </row>
    <row r="109" spans="1:3" x14ac:dyDescent="0.25">
      <c r="A109" t="s">
        <v>163</v>
      </c>
      <c r="B109" s="9">
        <f t="shared" ref="B109:B110" si="6">B108+C109</f>
        <v>0.8</v>
      </c>
      <c r="C109" s="9">
        <v>0.3</v>
      </c>
    </row>
    <row r="110" spans="1:3" x14ac:dyDescent="0.25">
      <c r="A110" t="s">
        <v>164</v>
      </c>
      <c r="B110" s="9">
        <f t="shared" si="6"/>
        <v>1</v>
      </c>
      <c r="C110" s="9">
        <v>0.2</v>
      </c>
    </row>
    <row r="111" spans="1:3" x14ac:dyDescent="0.25">
      <c r="B111" s="9"/>
      <c r="C111" s="9">
        <f>SUM(C107:C110)</f>
        <v>1</v>
      </c>
    </row>
    <row r="112" spans="1:3" x14ac:dyDescent="0.25">
      <c r="B112" s="9"/>
    </row>
    <row r="113" spans="1:3" x14ac:dyDescent="0.25">
      <c r="B113" s="9"/>
    </row>
    <row r="115" spans="1:3" x14ac:dyDescent="0.25">
      <c r="A115" s="7" t="s">
        <v>49</v>
      </c>
      <c r="B115" s="7" t="str">
        <f>VLOOKUP(A115,ACTA,2,0)</f>
        <v>CRITERIO8</v>
      </c>
    </row>
    <row r="116" spans="1:3" x14ac:dyDescent="0.25">
      <c r="A116" t="s">
        <v>187</v>
      </c>
      <c r="B116" s="9">
        <f>C116</f>
        <v>0.15</v>
      </c>
      <c r="C116" s="9">
        <v>0.15</v>
      </c>
    </row>
    <row r="117" spans="1:3" x14ac:dyDescent="0.25">
      <c r="A117" t="s">
        <v>200</v>
      </c>
      <c r="B117" s="9">
        <f>B116+C117</f>
        <v>0.3</v>
      </c>
      <c r="C117" s="9">
        <v>0.15</v>
      </c>
    </row>
    <row r="118" spans="1:3" x14ac:dyDescent="0.25">
      <c r="A118" t="s">
        <v>106</v>
      </c>
      <c r="B118" s="9">
        <f t="shared" ref="B118:B124" si="7">B117+C118</f>
        <v>0.31</v>
      </c>
      <c r="C118" s="9">
        <v>0.01</v>
      </c>
    </row>
    <row r="119" spans="1:3" x14ac:dyDescent="0.25">
      <c r="A119" t="s">
        <v>189</v>
      </c>
      <c r="B119" s="9">
        <f t="shared" si="7"/>
        <v>0.49</v>
      </c>
      <c r="C119" s="9">
        <v>0.18</v>
      </c>
    </row>
    <row r="120" spans="1:3" x14ac:dyDescent="0.25">
      <c r="A120" t="s">
        <v>110</v>
      </c>
      <c r="B120" s="9">
        <f t="shared" si="7"/>
        <v>0.66999999999999993</v>
      </c>
      <c r="C120" s="9">
        <v>0.18</v>
      </c>
    </row>
    <row r="121" spans="1:3" x14ac:dyDescent="0.25">
      <c r="A121" t="s">
        <v>190</v>
      </c>
      <c r="B121" s="9">
        <f t="shared" si="7"/>
        <v>0.84999999999999987</v>
      </c>
      <c r="C121" s="9">
        <v>0.18</v>
      </c>
    </row>
    <row r="122" spans="1:3" x14ac:dyDescent="0.25">
      <c r="A122" t="s">
        <v>191</v>
      </c>
      <c r="B122" s="9">
        <f t="shared" si="7"/>
        <v>0.93999999999999984</v>
      </c>
      <c r="C122" s="9">
        <v>0.09</v>
      </c>
    </row>
    <row r="123" spans="1:3" x14ac:dyDescent="0.25">
      <c r="A123" t="s">
        <v>192</v>
      </c>
      <c r="B123" s="9">
        <f t="shared" si="7"/>
        <v>0.94999999999999984</v>
      </c>
      <c r="C123" s="9">
        <v>0.01</v>
      </c>
    </row>
    <row r="124" spans="1:3" x14ac:dyDescent="0.25">
      <c r="A124" t="s">
        <v>193</v>
      </c>
      <c r="B124" s="9">
        <f t="shared" si="7"/>
        <v>0.99999999999999989</v>
      </c>
      <c r="C124" s="9">
        <v>0.05</v>
      </c>
    </row>
    <row r="125" spans="1:3" x14ac:dyDescent="0.25">
      <c r="B125" s="9"/>
      <c r="C125" s="9">
        <f>SUM(C116:C124)</f>
        <v>0.99999999999999989</v>
      </c>
    </row>
    <row r="126" spans="1:3" x14ac:dyDescent="0.25">
      <c r="B126" s="9"/>
    </row>
    <row r="136" spans="1:3" x14ac:dyDescent="0.25">
      <c r="A136" s="10" t="s">
        <v>73</v>
      </c>
      <c r="B136" s="10" t="s">
        <v>74</v>
      </c>
      <c r="C136" s="10" t="s">
        <v>75</v>
      </c>
    </row>
    <row r="137" spans="1:3" ht="22.5" customHeight="1" x14ac:dyDescent="0.25">
      <c r="A137" s="30" t="s">
        <v>76</v>
      </c>
      <c r="B137" s="30" t="s">
        <v>137</v>
      </c>
      <c r="C137" s="30" t="s">
        <v>77</v>
      </c>
    </row>
    <row r="138" spans="1:3" ht="22.5" customHeight="1" x14ac:dyDescent="0.25">
      <c r="A138" s="30" t="s">
        <v>138</v>
      </c>
      <c r="B138" s="30" t="s">
        <v>78</v>
      </c>
      <c r="C138" s="30" t="s">
        <v>139</v>
      </c>
    </row>
    <row r="139" spans="1:3" ht="22.5" customHeight="1" x14ac:dyDescent="0.25">
      <c r="A139" s="30" t="s">
        <v>140</v>
      </c>
      <c r="B139" s="30" t="s">
        <v>142</v>
      </c>
      <c r="C139" s="30" t="s">
        <v>141</v>
      </c>
    </row>
    <row r="140" spans="1:3" ht="22.5" customHeight="1" x14ac:dyDescent="0.25">
      <c r="A140" s="30" t="s">
        <v>79</v>
      </c>
      <c r="B140" s="30" t="s">
        <v>80</v>
      </c>
      <c r="C140" s="30" t="s">
        <v>81</v>
      </c>
    </row>
    <row r="141" spans="1:3" ht="22.5" customHeight="1" x14ac:dyDescent="0.25">
      <c r="A141" s="30" t="s">
        <v>82</v>
      </c>
      <c r="B141" s="30" t="s">
        <v>144</v>
      </c>
      <c r="C141" s="30" t="s">
        <v>143</v>
      </c>
    </row>
    <row r="142" spans="1:3" ht="22.5" customHeight="1" x14ac:dyDescent="0.25">
      <c r="A142" s="11" t="s">
        <v>83</v>
      </c>
      <c r="B142" s="12" t="s">
        <v>146</v>
      </c>
      <c r="C142" s="13" t="s">
        <v>145</v>
      </c>
    </row>
    <row r="143" spans="1:3" ht="22.5" customHeight="1" x14ac:dyDescent="0.25">
      <c r="A143" s="11" t="s">
        <v>84</v>
      </c>
      <c r="B143" s="12" t="s">
        <v>148</v>
      </c>
      <c r="C143" s="13" t="s">
        <v>147</v>
      </c>
    </row>
    <row r="144" spans="1:3" ht="22.5" customHeight="1" x14ac:dyDescent="0.25">
      <c r="A144" s="11" t="s">
        <v>85</v>
      </c>
      <c r="B144" s="12" t="s">
        <v>150</v>
      </c>
      <c r="C144" s="13" t="s">
        <v>149</v>
      </c>
    </row>
    <row r="145" spans="1:3" ht="22.5" customHeight="1" x14ac:dyDescent="0.25">
      <c r="A145" s="11" t="s">
        <v>86</v>
      </c>
      <c r="B145" s="12" t="s">
        <v>87</v>
      </c>
      <c r="C145" s="13" t="s">
        <v>88</v>
      </c>
    </row>
    <row r="146" spans="1:3" ht="22.5" customHeight="1" x14ac:dyDescent="0.25">
      <c r="A146" s="11" t="s">
        <v>151</v>
      </c>
      <c r="B146" s="14" t="s">
        <v>201</v>
      </c>
      <c r="C146" s="13" t="s">
        <v>89</v>
      </c>
    </row>
    <row r="147" spans="1:3" ht="22.5" customHeight="1" x14ac:dyDescent="0.25">
      <c r="A147" s="15" t="s">
        <v>90</v>
      </c>
      <c r="B147" s="16" t="s">
        <v>80</v>
      </c>
      <c r="C147" s="16" t="s">
        <v>81</v>
      </c>
    </row>
    <row r="148" spans="1:3" ht="22.5" customHeight="1" x14ac:dyDescent="0.25">
      <c r="A148" s="15" t="s">
        <v>91</v>
      </c>
      <c r="B148" s="17" t="s">
        <v>80</v>
      </c>
      <c r="C148" s="16" t="s">
        <v>81</v>
      </c>
    </row>
    <row r="149" spans="1:3" ht="22.5" customHeight="1" x14ac:dyDescent="0.25">
      <c r="A149" s="15" t="s">
        <v>92</v>
      </c>
      <c r="B149" s="18" t="s">
        <v>154</v>
      </c>
      <c r="C149" s="16" t="s">
        <v>153</v>
      </c>
    </row>
    <row r="150" spans="1:3" ht="22.5" customHeight="1" x14ac:dyDescent="0.25">
      <c r="A150" s="15" t="s">
        <v>152</v>
      </c>
      <c r="B150" s="16" t="s">
        <v>201</v>
      </c>
      <c r="C150" s="16" t="s">
        <v>89</v>
      </c>
    </row>
    <row r="151" spans="1:3" ht="22.5" customHeight="1" x14ac:dyDescent="0.25">
      <c r="A151" s="19" t="s">
        <v>93</v>
      </c>
      <c r="B151" s="20" t="s">
        <v>156</v>
      </c>
      <c r="C151" s="21" t="s">
        <v>155</v>
      </c>
    </row>
    <row r="152" spans="1:3" ht="22.5" customHeight="1" x14ac:dyDescent="0.25">
      <c r="A152" s="19" t="s">
        <v>94</v>
      </c>
      <c r="B152" s="22" t="s">
        <v>201</v>
      </c>
      <c r="C152" s="21" t="s">
        <v>89</v>
      </c>
    </row>
    <row r="153" spans="1:3" ht="22.5" customHeight="1" x14ac:dyDescent="0.25">
      <c r="A153" s="15" t="s">
        <v>103</v>
      </c>
      <c r="B153" s="15" t="s">
        <v>104</v>
      </c>
      <c r="C153" s="15" t="s">
        <v>202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9"/>
  <sheetViews>
    <sheetView workbookViewId="0">
      <selection activeCell="C10" sqref="C10"/>
    </sheetView>
  </sheetViews>
  <sheetFormatPr baseColWidth="10" defaultRowHeight="15" x14ac:dyDescent="0.25"/>
  <cols>
    <col min="3" max="3" width="25.7109375" customWidth="1"/>
    <col min="4" max="4" width="32.140625" customWidth="1"/>
  </cols>
  <sheetData>
    <row r="1" spans="1:4" ht="54" customHeight="1" x14ac:dyDescent="0.25">
      <c r="A1" s="244" t="s">
        <v>424</v>
      </c>
      <c r="B1" s="244"/>
      <c r="C1" s="244"/>
      <c r="D1" s="244"/>
    </row>
    <row r="2" spans="1:4" x14ac:dyDescent="0.25">
      <c r="A2" s="154" t="s">
        <v>425</v>
      </c>
      <c r="B2" s="154" t="s">
        <v>421</v>
      </c>
      <c r="C2" s="155" t="s">
        <v>422</v>
      </c>
      <c r="D2" s="155" t="s">
        <v>423</v>
      </c>
    </row>
    <row r="3" spans="1:4" ht="63.75" customHeight="1" x14ac:dyDescent="0.25">
      <c r="A3" s="153" t="s">
        <v>426</v>
      </c>
      <c r="B3" s="153">
        <v>78</v>
      </c>
      <c r="C3" s="59" t="s">
        <v>343</v>
      </c>
      <c r="D3" s="117" t="s">
        <v>418</v>
      </c>
    </row>
    <row r="4" spans="1:4" ht="70.5" customHeight="1" x14ac:dyDescent="0.25">
      <c r="A4" s="153" t="s">
        <v>426</v>
      </c>
      <c r="B4" s="153">
        <v>104</v>
      </c>
      <c r="C4" s="59" t="s">
        <v>419</v>
      </c>
      <c r="D4" s="152" t="s">
        <v>420</v>
      </c>
    </row>
    <row r="5" spans="1:4" ht="180" x14ac:dyDescent="0.25">
      <c r="A5" s="153" t="s">
        <v>426</v>
      </c>
      <c r="B5" s="153">
        <v>187</v>
      </c>
      <c r="C5" s="59" t="s">
        <v>416</v>
      </c>
      <c r="D5" s="117" t="s">
        <v>417</v>
      </c>
    </row>
    <row r="6" spans="1:4" x14ac:dyDescent="0.25">
      <c r="B6" s="153"/>
      <c r="C6" s="153"/>
      <c r="D6" s="153"/>
    </row>
    <row r="7" spans="1:4" x14ac:dyDescent="0.25">
      <c r="B7" s="153"/>
      <c r="C7" s="153"/>
      <c r="D7" s="153"/>
    </row>
    <row r="8" spans="1:4" x14ac:dyDescent="0.25">
      <c r="B8" s="153"/>
      <c r="C8" s="153"/>
      <c r="D8" s="153"/>
    </row>
    <row r="9" spans="1:4" x14ac:dyDescent="0.25">
      <c r="B9" s="153"/>
      <c r="C9" s="153"/>
      <c r="D9" s="153"/>
    </row>
    <row r="10" spans="1:4" x14ac:dyDescent="0.25">
      <c r="B10" s="153"/>
      <c r="C10" s="153"/>
      <c r="D10" s="153"/>
    </row>
    <row r="11" spans="1:4" x14ac:dyDescent="0.25">
      <c r="B11" s="153"/>
      <c r="C11" s="153"/>
      <c r="D11" s="153"/>
    </row>
    <row r="12" spans="1:4" x14ac:dyDescent="0.25">
      <c r="B12" s="153"/>
      <c r="C12" s="153"/>
      <c r="D12" s="153"/>
    </row>
    <row r="13" spans="1:4" x14ac:dyDescent="0.25">
      <c r="B13" s="153"/>
      <c r="C13" s="153"/>
      <c r="D13" s="153"/>
    </row>
    <row r="14" spans="1:4" x14ac:dyDescent="0.25">
      <c r="B14" s="153"/>
      <c r="C14" s="153"/>
      <c r="D14" s="153"/>
    </row>
    <row r="15" spans="1:4" x14ac:dyDescent="0.25">
      <c r="B15" s="153"/>
      <c r="C15" s="153"/>
      <c r="D15" s="153"/>
    </row>
    <row r="16" spans="1:4" x14ac:dyDescent="0.25">
      <c r="B16" s="153"/>
      <c r="C16" s="153"/>
      <c r="D16" s="153"/>
    </row>
    <row r="17" spans="2:4" x14ac:dyDescent="0.25">
      <c r="B17" s="153"/>
      <c r="C17" s="153"/>
      <c r="D17" s="153"/>
    </row>
    <row r="18" spans="2:4" x14ac:dyDescent="0.25">
      <c r="B18" s="153"/>
      <c r="C18" s="153"/>
      <c r="D18" s="153"/>
    </row>
    <row r="19" spans="2:4" x14ac:dyDescent="0.25">
      <c r="B19" s="153"/>
      <c r="C19" s="153"/>
      <c r="D19" s="153"/>
    </row>
  </sheetData>
  <mergeCells count="1">
    <mergeCell ref="A1:D1"/>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2"/>
  <sheetViews>
    <sheetView zoomScale="145" zoomScaleNormal="145" zoomScaleSheetLayoutView="130" workbookViewId="0">
      <pane ySplit="2" topLeftCell="A12" activePane="bottomLeft" state="frozen"/>
      <selection pane="bottomLeft" activeCell="A22" sqref="A22"/>
    </sheetView>
  </sheetViews>
  <sheetFormatPr baseColWidth="10" defaultColWidth="11.42578125" defaultRowHeight="12" x14ac:dyDescent="0.25"/>
  <cols>
    <col min="1" max="1" width="71" style="159" customWidth="1"/>
    <col min="2" max="3" width="15.7109375" style="174" customWidth="1"/>
    <col min="4" max="4" width="20.28515625" style="175" customWidth="1"/>
    <col min="5" max="16384" width="11.42578125" style="159"/>
  </cols>
  <sheetData>
    <row r="1" spans="1:4" x14ac:dyDescent="0.25">
      <c r="A1" s="156" t="s">
        <v>431</v>
      </c>
      <c r="B1" s="157"/>
      <c r="C1" s="157"/>
      <c r="D1" s="158"/>
    </row>
    <row r="2" spans="1:4" ht="36" x14ac:dyDescent="0.25">
      <c r="A2" s="160" t="s">
        <v>432</v>
      </c>
      <c r="B2" s="160" t="s">
        <v>433</v>
      </c>
      <c r="C2" s="160" t="s">
        <v>434</v>
      </c>
      <c r="D2" s="161" t="s">
        <v>435</v>
      </c>
    </row>
    <row r="3" spans="1:4" x14ac:dyDescent="0.25">
      <c r="A3" s="162" t="s">
        <v>436</v>
      </c>
      <c r="B3" s="163">
        <v>43914</v>
      </c>
      <c r="C3" s="163">
        <v>43920</v>
      </c>
      <c r="D3" s="164" t="s">
        <v>437</v>
      </c>
    </row>
    <row r="4" spans="1:4" x14ac:dyDescent="0.25">
      <c r="A4" s="165" t="s">
        <v>438</v>
      </c>
      <c r="B4" s="166">
        <v>43914</v>
      </c>
      <c r="C4" s="166">
        <v>43920</v>
      </c>
      <c r="D4" s="167" t="s">
        <v>437</v>
      </c>
    </row>
    <row r="5" spans="1:4" x14ac:dyDescent="0.25">
      <c r="A5" s="162" t="s">
        <v>439</v>
      </c>
      <c r="B5" s="163">
        <v>43914</v>
      </c>
      <c r="C5" s="163">
        <v>43920</v>
      </c>
      <c r="D5" s="164" t="s">
        <v>437</v>
      </c>
    </row>
    <row r="6" spans="1:4" x14ac:dyDescent="0.25">
      <c r="A6" s="165" t="s">
        <v>440</v>
      </c>
      <c r="B6" s="166">
        <v>43914</v>
      </c>
      <c r="C6" s="166">
        <v>43920</v>
      </c>
      <c r="D6" s="167" t="s">
        <v>437</v>
      </c>
    </row>
    <row r="7" spans="1:4" ht="24" x14ac:dyDescent="0.25">
      <c r="A7" s="162" t="s">
        <v>441</v>
      </c>
      <c r="B7" s="163">
        <v>43888</v>
      </c>
      <c r="C7" s="163">
        <v>43896</v>
      </c>
      <c r="D7" s="164" t="s">
        <v>437</v>
      </c>
    </row>
    <row r="8" spans="1:4" x14ac:dyDescent="0.25">
      <c r="A8" s="168" t="s">
        <v>442</v>
      </c>
      <c r="B8" s="169">
        <v>43888</v>
      </c>
      <c r="C8" s="169">
        <v>43889</v>
      </c>
      <c r="D8" s="170" t="s">
        <v>437</v>
      </c>
    </row>
    <row r="9" spans="1:4" x14ac:dyDescent="0.25">
      <c r="A9" s="171" t="s">
        <v>443</v>
      </c>
      <c r="B9" s="172">
        <v>43892</v>
      </c>
      <c r="C9" s="172">
        <v>43894</v>
      </c>
      <c r="D9" s="173" t="s">
        <v>437</v>
      </c>
    </row>
    <row r="10" spans="1:4" ht="24" x14ac:dyDescent="0.25">
      <c r="A10" s="171" t="s">
        <v>444</v>
      </c>
      <c r="B10" s="172">
        <v>43894</v>
      </c>
      <c r="C10" s="172">
        <v>43896</v>
      </c>
      <c r="D10" s="173" t="s">
        <v>437</v>
      </c>
    </row>
    <row r="11" spans="1:4" x14ac:dyDescent="0.25">
      <c r="A11" s="162" t="s">
        <v>445</v>
      </c>
      <c r="B11" s="163">
        <v>43886</v>
      </c>
      <c r="C11" s="163">
        <v>43887</v>
      </c>
      <c r="D11" s="164" t="s">
        <v>437</v>
      </c>
    </row>
    <row r="12" spans="1:4" x14ac:dyDescent="0.25">
      <c r="A12" s="168" t="s">
        <v>446</v>
      </c>
      <c r="B12" s="169">
        <v>43886</v>
      </c>
      <c r="C12" s="169">
        <v>43886</v>
      </c>
      <c r="D12" s="170" t="s">
        <v>437</v>
      </c>
    </row>
    <row r="13" spans="1:4" x14ac:dyDescent="0.25">
      <c r="A13" s="168" t="s">
        <v>447</v>
      </c>
      <c r="B13" s="169">
        <v>43887</v>
      </c>
      <c r="C13" s="169">
        <v>43887</v>
      </c>
      <c r="D13" s="170" t="s">
        <v>437</v>
      </c>
    </row>
    <row r="14" spans="1:4" x14ac:dyDescent="0.25">
      <c r="A14" s="176" t="s">
        <v>448</v>
      </c>
      <c r="B14" s="177">
        <v>43888</v>
      </c>
      <c r="C14" s="177">
        <v>43908</v>
      </c>
      <c r="D14" s="178" t="s">
        <v>437</v>
      </c>
    </row>
    <row r="15" spans="1:4" ht="36" x14ac:dyDescent="0.25">
      <c r="A15" s="179" t="s">
        <v>449</v>
      </c>
      <c r="B15" s="180">
        <v>43888</v>
      </c>
      <c r="C15" s="180">
        <v>43888</v>
      </c>
      <c r="D15" s="181" t="s">
        <v>437</v>
      </c>
    </row>
    <row r="16" spans="1:4" ht="24" x14ac:dyDescent="0.25">
      <c r="A16" s="179" t="s">
        <v>450</v>
      </c>
      <c r="B16" s="180">
        <v>43892</v>
      </c>
      <c r="C16" s="180">
        <v>43892</v>
      </c>
      <c r="D16" s="181" t="s">
        <v>437</v>
      </c>
    </row>
    <row r="17" spans="1:4" ht="24" x14ac:dyDescent="0.25">
      <c r="A17" s="179" t="s">
        <v>451</v>
      </c>
      <c r="B17" s="180">
        <v>43899</v>
      </c>
      <c r="C17" s="180">
        <v>43903</v>
      </c>
      <c r="D17" s="181" t="s">
        <v>437</v>
      </c>
    </row>
    <row r="18" spans="1:4" ht="24" x14ac:dyDescent="0.25">
      <c r="A18" s="179" t="s">
        <v>452</v>
      </c>
      <c r="B18" s="180">
        <v>43906</v>
      </c>
      <c r="C18" s="180">
        <v>43920</v>
      </c>
      <c r="D18" s="181" t="s">
        <v>437</v>
      </c>
    </row>
    <row r="19" spans="1:4" x14ac:dyDescent="0.25">
      <c r="A19" s="162" t="s">
        <v>453</v>
      </c>
      <c r="B19" s="163">
        <v>43908</v>
      </c>
      <c r="C19" s="163">
        <v>43910</v>
      </c>
      <c r="D19" s="164" t="s">
        <v>437</v>
      </c>
    </row>
    <row r="20" spans="1:4" ht="24" x14ac:dyDescent="0.25">
      <c r="A20" s="179" t="s">
        <v>454</v>
      </c>
      <c r="B20" s="180">
        <v>43908</v>
      </c>
      <c r="C20" s="180">
        <v>43920</v>
      </c>
      <c r="D20" s="181" t="s">
        <v>437</v>
      </c>
    </row>
    <row r="21" spans="1:4" x14ac:dyDescent="0.25">
      <c r="A21" s="179" t="s">
        <v>455</v>
      </c>
      <c r="B21" s="180">
        <v>43908</v>
      </c>
      <c r="C21" s="180">
        <v>43920</v>
      </c>
      <c r="D21" s="181" t="s">
        <v>437</v>
      </c>
    </row>
    <row r="22" spans="1:4" ht="24" x14ac:dyDescent="0.25">
      <c r="A22" s="179" t="s">
        <v>456</v>
      </c>
      <c r="B22" s="180">
        <v>43908</v>
      </c>
      <c r="C22" s="180">
        <v>43920</v>
      </c>
      <c r="D22" s="181" t="s">
        <v>437</v>
      </c>
    </row>
  </sheetData>
  <autoFilter ref="A2:D22"/>
  <printOptions horizontalCentered="1"/>
  <pageMargins left="0.78740157480314965" right="0.78740157480314965" top="0.39370078740157483" bottom="0.39370078740157483" header="0" footer="0"/>
  <pageSetup scale="90" pageOrder="overThenDown" orientation="landscape" r:id="rId1"/>
  <headerFooter>
    <oddFooter>&amp;R&amp;"Arial,Normal"&amp;8Página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26</vt:i4>
      </vt:variant>
    </vt:vector>
  </HeadingPairs>
  <TitlesOfParts>
    <vt:vector size="31" baseType="lpstr">
      <vt:lpstr>Hoja1</vt:lpstr>
      <vt:lpstr>Plan Anual de Auditorías 2020</vt:lpstr>
      <vt:lpstr>Listas Desplegables</vt:lpstr>
      <vt:lpstr>PARA INCLUIR EN SEG DE ABR</vt:lpstr>
      <vt:lpstr>ANGELO</vt:lpstr>
      <vt:lpstr>ACT</vt:lpstr>
      <vt:lpstr>ACTA</vt:lpstr>
      <vt:lpstr>'Plan Anual de Auditorías 2020'!Área_de_impresión</vt:lpstr>
      <vt:lpstr>CRITERIO1</vt:lpstr>
      <vt:lpstr>CRITERIO1A</vt:lpstr>
      <vt:lpstr>CRITERIO2</vt:lpstr>
      <vt:lpstr>CRITERIO2A</vt:lpstr>
      <vt:lpstr>CRITERIO3</vt:lpstr>
      <vt:lpstr>CRITERIO3A</vt:lpstr>
      <vt:lpstr>CRITERIO4</vt:lpstr>
      <vt:lpstr>CRITERIO4A</vt:lpstr>
      <vt:lpstr>CRITERIO5</vt:lpstr>
      <vt:lpstr>CRITERIO5A</vt:lpstr>
      <vt:lpstr>CRITERIO6</vt:lpstr>
      <vt:lpstr>CRITERIO6A</vt:lpstr>
      <vt:lpstr>CRITERIO7</vt:lpstr>
      <vt:lpstr>CRITERIO7A</vt:lpstr>
      <vt:lpstr>CRITERIO8</vt:lpstr>
      <vt:lpstr>CRITERIO8A</vt:lpstr>
      <vt:lpstr>LIDER</vt:lpstr>
      <vt:lpstr>PROCESO</vt:lpstr>
      <vt:lpstr>PROCESO2</vt:lpstr>
      <vt:lpstr>PROF</vt:lpstr>
      <vt:lpstr>PROFA</vt:lpstr>
      <vt:lpstr>ANGELO!Títulos_a_imprimir</vt:lpstr>
      <vt:lpstr>'Plan Anual de Auditorías 2020'!Títulos_a_imprimir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JONNATHAN ANDRES LARA HERRERA</dc:creator>
  <cp:lastModifiedBy>andreska1010@hotmail.com</cp:lastModifiedBy>
  <cp:lastPrinted>2020-01-29T05:57:29Z</cp:lastPrinted>
  <dcterms:created xsi:type="dcterms:W3CDTF">2018-02-07T23:53:02Z</dcterms:created>
  <dcterms:modified xsi:type="dcterms:W3CDTF">2020-04-13T20:14:09Z</dcterms:modified>
</cp:coreProperties>
</file>