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torresc\Downloads\"/>
    </mc:Choice>
  </mc:AlternateContent>
  <bookViews>
    <workbookView xWindow="0" yWindow="0" windowWidth="28800" windowHeight="11730" activeTab="1"/>
  </bookViews>
  <sheets>
    <sheet name="Hoja1" sheetId="4" r:id="rId1"/>
    <sheet name="Formato PAA" sheetId="1" r:id="rId2"/>
    <sheet name="Listas Desplegables" sheetId="2" r:id="rId3"/>
  </sheets>
  <definedNames>
    <definedName name="_xlnm._FilterDatabase" localSheetId="1" hidden="1">'Formato PAA'!$A$17:$AB$296</definedName>
    <definedName name="ACT">'Listas Desplegables'!$A$4:$A$12</definedName>
    <definedName name="ACTA">'Listas Desplegables'!$A$4:$B$12</definedName>
    <definedName name="CRITERIO1">'Listas Desplegables'!$A$31:$A$45</definedName>
    <definedName name="CRITERIO1A">'Listas Desplegables'!$A$31:$B$45</definedName>
    <definedName name="CRITERIO2">'Listas Desplegables'!$A$48:$A$51</definedName>
    <definedName name="CRITERIO2A">'Listas Desplegables'!$A$48:$B$51</definedName>
    <definedName name="CRITERIO3">'Listas Desplegables'!$A$55:$A$59</definedName>
    <definedName name="CRITERIO3A">'Listas Desplegables'!$A$55:$B$59</definedName>
    <definedName name="CRITERIO4">'Listas Desplegables'!$A$63:$A$68</definedName>
    <definedName name="CRITERIO4A">'Listas Desplegables'!$A$63:$B$68</definedName>
    <definedName name="CRITERIO5">'Listas Desplegables'!$A$73:$A$77</definedName>
    <definedName name="CRITERIO5A">'Listas Desplegables'!$A$73:$B$77</definedName>
    <definedName name="CRITERIO6">'Listas Desplegables'!$A$81:$A$86</definedName>
    <definedName name="CRITERIO6A">'Listas Desplegables'!$A$81:$B$86</definedName>
    <definedName name="CRITERIO7">'Listas Desplegables'!$A$90:$A$95</definedName>
    <definedName name="CRITERIO7A">'Listas Desplegables'!$A$90:$B$95</definedName>
    <definedName name="CRITERIO8">'Listas Desplegables'!$A$99:$A$105</definedName>
    <definedName name="CRITERIO8A">'Listas Desplegables'!$A$99:$B$105</definedName>
    <definedName name="LIDER">'Listas Desplegables'!$A$15:$A$16</definedName>
    <definedName name="PROCESO">'Listas Desplegables'!$A$114:$A$132</definedName>
    <definedName name="PROCESO2">'Listas Desplegables'!$A$114:$C$132</definedName>
    <definedName name="PROF">'Listas Desplegables'!$A$19:$A$25</definedName>
    <definedName name="PROFA">'Listas Desplegables'!$A$19:$B$25</definedName>
    <definedName name="_xlnm.Print_Titles" localSheetId="1">'Formato PAA'!$16:$17</definedName>
  </definedNames>
  <calcPr calcId="162913"/>
  <pivotCaches>
    <pivotCache cacheId="0" r:id="rId4"/>
  </pivotCaches>
</workbook>
</file>

<file path=xl/calcChain.xml><?xml version="1.0" encoding="utf-8"?>
<calcChain xmlns="http://schemas.openxmlformats.org/spreadsheetml/2006/main">
  <c r="W297" i="1" l="1"/>
  <c r="AB144" i="1"/>
  <c r="AB160" i="1"/>
  <c r="AB165" i="1"/>
  <c r="G82" i="1" l="1"/>
  <c r="G81" i="1"/>
  <c r="AB65" i="1"/>
  <c r="AB82" i="1"/>
  <c r="AB81" i="1"/>
  <c r="G38" i="4" l="1"/>
  <c r="F38" i="4"/>
  <c r="G25" i="4"/>
  <c r="F25" i="4"/>
  <c r="AB35" i="1"/>
  <c r="AB32" i="1"/>
  <c r="G158" i="1" l="1"/>
  <c r="AB98" i="1"/>
  <c r="AB97" i="1"/>
  <c r="AB34" i="1"/>
  <c r="AB30" i="1"/>
  <c r="AB20" i="1"/>
  <c r="AB31" i="1"/>
  <c r="AB18" i="1"/>
  <c r="AB33" i="1"/>
  <c r="AB19" i="1"/>
  <c r="AB158" i="1"/>
  <c r="G38" i="1" l="1"/>
  <c r="G35" i="1"/>
  <c r="G34" i="1"/>
  <c r="G33" i="1"/>
  <c r="G28" i="1"/>
  <c r="G29" i="1"/>
  <c r="G30" i="1"/>
  <c r="G26" i="1"/>
  <c r="G25" i="1"/>
  <c r="G148" i="1"/>
  <c r="G147" i="1"/>
  <c r="G146" i="1"/>
  <c r="G118" i="1"/>
  <c r="G117" i="1"/>
  <c r="G116" i="1"/>
  <c r="G115" i="1"/>
  <c r="G114" i="1"/>
  <c r="G113" i="1"/>
  <c r="G112" i="1"/>
  <c r="G111" i="1"/>
  <c r="G110" i="1"/>
  <c r="G109" i="1"/>
  <c r="G108" i="1"/>
  <c r="G106" i="1"/>
  <c r="G105" i="1"/>
  <c r="G104" i="1"/>
  <c r="G79" i="1"/>
  <c r="G78" i="1"/>
  <c r="G37" i="1"/>
  <c r="G32" i="1"/>
  <c r="G31" i="1"/>
  <c r="G23" i="1"/>
  <c r="G22" i="1"/>
  <c r="AB116" i="1"/>
  <c r="AB38" i="1"/>
  <c r="AB114" i="1"/>
  <c r="AB118" i="1"/>
  <c r="AB109" i="1"/>
  <c r="AB104" i="1"/>
  <c r="AB37" i="1"/>
  <c r="AB117" i="1"/>
  <c r="AB71" i="1"/>
  <c r="AB112" i="1"/>
  <c r="AB108" i="1"/>
  <c r="AB22" i="1"/>
  <c r="AB26" i="1"/>
  <c r="AB78" i="1"/>
  <c r="AB29" i="1"/>
  <c r="AB105" i="1"/>
  <c r="AB115" i="1"/>
  <c r="AB28" i="1"/>
  <c r="AB110" i="1"/>
  <c r="AB106" i="1"/>
  <c r="AB113" i="1"/>
  <c r="AB111" i="1"/>
  <c r="AB23" i="1"/>
  <c r="AB25" i="1"/>
  <c r="B31" i="2" l="1"/>
  <c r="B32" i="2" s="1"/>
  <c r="B33" i="2" s="1"/>
  <c r="B34" i="2" s="1"/>
  <c r="B35" i="2" s="1"/>
  <c r="B36" i="2" s="1"/>
  <c r="B37" i="2" s="1"/>
  <c r="AB79" i="1"/>
  <c r="B38" i="2" l="1"/>
  <c r="B39" i="2" s="1"/>
  <c r="B40" i="2" s="1"/>
  <c r="B41" i="2" s="1"/>
  <c r="B42" i="2" s="1"/>
  <c r="G94" i="1"/>
  <c r="G95" i="1"/>
  <c r="G87" i="1"/>
  <c r="G68" i="1"/>
  <c r="G67" i="1"/>
  <c r="G66" i="1"/>
  <c r="G65" i="1"/>
  <c r="G64" i="1"/>
  <c r="G63" i="1"/>
  <c r="G62" i="1"/>
  <c r="G61" i="1"/>
  <c r="G60" i="1"/>
  <c r="G59" i="1"/>
  <c r="G58" i="1"/>
  <c r="G57" i="1"/>
  <c r="G55" i="1"/>
  <c r="G54" i="1"/>
  <c r="G53" i="1"/>
  <c r="G52" i="1"/>
  <c r="G51" i="1"/>
  <c r="G50" i="1"/>
  <c r="G49" i="1"/>
  <c r="G48" i="1"/>
  <c r="G47" i="1"/>
  <c r="G46" i="1"/>
  <c r="G45" i="1"/>
  <c r="B43" i="2" l="1"/>
  <c r="B44" i="2" s="1"/>
  <c r="G19" i="1"/>
  <c r="G20" i="1"/>
  <c r="G21" i="1"/>
  <c r="G24" i="1"/>
  <c r="G27" i="1"/>
  <c r="G36" i="1"/>
  <c r="G39" i="1"/>
  <c r="G40" i="1"/>
  <c r="G41" i="1"/>
  <c r="G42" i="1"/>
  <c r="G43" i="1"/>
  <c r="G44" i="1"/>
  <c r="G56" i="1"/>
  <c r="G69" i="1"/>
  <c r="G72" i="1"/>
  <c r="G73" i="1"/>
  <c r="G74" i="1"/>
  <c r="G75" i="1"/>
  <c r="G76" i="1"/>
  <c r="G77" i="1"/>
  <c r="G80" i="1"/>
  <c r="G83" i="1"/>
  <c r="G84" i="1"/>
  <c r="G85" i="1"/>
  <c r="G86" i="1"/>
  <c r="G88" i="1"/>
  <c r="G89" i="1"/>
  <c r="G90" i="1"/>
  <c r="G91" i="1"/>
  <c r="G92" i="1"/>
  <c r="G93" i="1"/>
  <c r="G96" i="1"/>
  <c r="G97" i="1"/>
  <c r="G98" i="1"/>
  <c r="G99" i="1"/>
  <c r="G100" i="1"/>
  <c r="G101" i="1"/>
  <c r="G102" i="1"/>
  <c r="G103" i="1"/>
  <c r="G107"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9" i="1"/>
  <c r="G150" i="1"/>
  <c r="G151" i="1"/>
  <c r="G152" i="1"/>
  <c r="G153" i="1"/>
  <c r="G154" i="1"/>
  <c r="G155" i="1"/>
  <c r="G156" i="1"/>
  <c r="G157"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18" i="1"/>
  <c r="U15" i="1"/>
  <c r="T15" i="1"/>
  <c r="S15" i="1"/>
  <c r="R15" i="1"/>
  <c r="Q15" i="1"/>
  <c r="P15" i="1"/>
  <c r="O15" i="1"/>
  <c r="N15" i="1"/>
  <c r="M15" i="1"/>
  <c r="L15" i="1"/>
  <c r="K15" i="1"/>
  <c r="J15" i="1"/>
  <c r="B98" i="2"/>
  <c r="B89" i="2"/>
  <c r="B80" i="2"/>
  <c r="B72" i="2"/>
  <c r="B62" i="2"/>
  <c r="B54" i="2"/>
  <c r="B47" i="2"/>
  <c r="B30" i="2"/>
  <c r="AB47" i="1"/>
  <c r="AB53" i="1"/>
  <c r="AB212" i="1"/>
  <c r="AB168" i="1"/>
  <c r="AB159" i="1"/>
  <c r="AB219" i="1"/>
  <c r="AB148" i="1"/>
  <c r="AB191" i="1"/>
  <c r="AB142" i="1"/>
  <c r="AB230" i="1"/>
  <c r="AB172" i="1"/>
  <c r="AB21" i="1"/>
  <c r="AB155" i="1"/>
  <c r="AB193" i="1"/>
  <c r="AB43" i="1"/>
  <c r="AB52" i="1"/>
  <c r="AB228" i="1"/>
  <c r="AB60" i="1"/>
  <c r="AB264" i="1"/>
  <c r="AB42" i="1"/>
  <c r="AB101" i="1"/>
  <c r="AB279" i="1"/>
  <c r="AB259" i="1"/>
  <c r="AB271" i="1"/>
  <c r="AB194" i="1"/>
  <c r="AB180" i="1"/>
  <c r="AB124" i="1"/>
  <c r="AB269" i="1"/>
  <c r="AB233" i="1"/>
  <c r="AB86" i="1"/>
  <c r="AB208" i="1"/>
  <c r="AB277" i="1"/>
  <c r="AB147" i="1"/>
  <c r="AB91" i="1"/>
  <c r="AB90" i="1"/>
  <c r="AB182" i="1"/>
  <c r="AB62" i="1"/>
  <c r="AB121" i="1"/>
  <c r="AB199" i="1"/>
  <c r="AB154" i="1"/>
  <c r="AB203" i="1"/>
  <c r="AB186" i="1"/>
  <c r="AB179" i="1"/>
  <c r="AB72" i="1"/>
  <c r="AB178" i="1"/>
  <c r="AB201" i="1"/>
  <c r="AB99" i="1"/>
  <c r="AB75" i="1"/>
  <c r="AB206" i="1"/>
  <c r="AB267" i="1"/>
  <c r="AB283" i="1"/>
  <c r="AB196" i="1"/>
  <c r="AB243" i="1"/>
  <c r="AB275" i="1"/>
  <c r="AB274" i="1"/>
  <c r="AB103" i="1"/>
  <c r="AB138" i="1"/>
  <c r="AB125" i="1"/>
  <c r="AB171" i="1"/>
  <c r="AB67" i="1"/>
  <c r="AB184" i="1"/>
  <c r="AB133" i="1"/>
  <c r="AB202" i="1"/>
  <c r="AB245" i="1"/>
  <c r="AB223" i="1"/>
  <c r="AB149" i="1"/>
  <c r="AB161" i="1"/>
  <c r="AB224" i="1"/>
  <c r="AB89" i="1"/>
  <c r="AB76" i="1"/>
  <c r="AB122" i="1"/>
  <c r="AB88" i="1"/>
  <c r="AB175" i="1"/>
  <c r="AB143" i="1"/>
  <c r="AB87" i="1"/>
  <c r="AB24" i="1"/>
  <c r="AB282" i="1"/>
  <c r="AB48" i="1"/>
  <c r="AB216" i="1"/>
  <c r="AB195" i="1"/>
  <c r="AB74" i="1"/>
  <c r="AB204" i="1"/>
  <c r="AB39" i="1"/>
  <c r="AB218" i="1"/>
  <c r="AB214" i="1"/>
  <c r="AB189" i="1"/>
  <c r="AB188" i="1"/>
  <c r="AB92" i="1"/>
  <c r="AB64" i="1"/>
  <c r="AB192" i="1"/>
  <c r="AB284" i="1"/>
  <c r="AB157" i="1"/>
  <c r="AB291" i="1"/>
  <c r="AB46" i="1"/>
  <c r="AB244" i="1"/>
  <c r="AB59" i="1"/>
  <c r="AB215" i="1"/>
  <c r="AB281" i="1"/>
  <c r="AB51" i="1"/>
  <c r="AB131" i="1"/>
  <c r="AB231" i="1"/>
  <c r="AB270" i="1"/>
  <c r="AB286" i="1"/>
  <c r="AB190" i="1"/>
  <c r="AB232" i="1"/>
  <c r="AB222" i="1"/>
  <c r="AB152" i="1"/>
  <c r="AB234" i="1"/>
  <c r="AB205" i="1"/>
  <c r="AB220" i="1"/>
  <c r="AB247" i="1"/>
  <c r="AB287" i="1"/>
  <c r="AB227" i="1"/>
  <c r="AB136" i="1"/>
  <c r="AB61" i="1"/>
  <c r="AB50" i="1"/>
  <c r="AB169" i="1"/>
  <c r="AB261" i="1"/>
  <c r="AB96" i="1"/>
  <c r="AB77" i="1"/>
  <c r="AB70" i="1"/>
  <c r="AB256" i="1"/>
  <c r="AB150" i="1"/>
  <c r="AB236" i="1"/>
  <c r="AB197" i="1"/>
  <c r="AB167" i="1"/>
  <c r="AB95" i="1"/>
  <c r="AB107" i="1"/>
  <c r="AB255" i="1"/>
  <c r="AB80" i="1"/>
  <c r="AB293" i="1"/>
  <c r="AB176" i="1"/>
  <c r="AB229" i="1"/>
  <c r="AB36" i="1"/>
  <c r="AB237" i="1"/>
  <c r="AB49" i="1"/>
  <c r="AB294" i="1"/>
  <c r="AB258" i="1"/>
  <c r="AB63" i="1"/>
  <c r="AB185" i="1"/>
  <c r="AB285" i="1"/>
  <c r="AB129" i="1"/>
  <c r="AB217" i="1"/>
  <c r="AB292" i="1"/>
  <c r="AB272" i="1"/>
  <c r="AB187" i="1"/>
  <c r="AB257" i="1"/>
  <c r="AB253" i="1"/>
  <c r="AB166" i="1"/>
  <c r="AB57" i="1"/>
  <c r="AB151" i="1"/>
  <c r="AB225" i="1"/>
  <c r="AB127" i="1"/>
  <c r="AB242" i="1"/>
  <c r="AB278" i="1"/>
  <c r="AB164" i="1"/>
  <c r="AB45" i="1"/>
  <c r="AB145" i="1"/>
  <c r="AB120" i="1"/>
  <c r="AB238" i="1"/>
  <c r="AB173" i="1"/>
  <c r="AB134" i="1"/>
  <c r="AB211" i="1"/>
  <c r="AB276" i="1"/>
  <c r="AB226" i="1"/>
  <c r="AB200" i="1"/>
  <c r="AB55" i="1"/>
  <c r="AB66" i="1"/>
  <c r="AB273" i="1"/>
  <c r="AB235" i="1"/>
  <c r="AB44" i="1"/>
  <c r="AB240" i="1"/>
  <c r="AB265" i="1"/>
  <c r="AB183" i="1"/>
  <c r="AB119" i="1"/>
  <c r="AB213" i="1"/>
  <c r="AB128" i="1"/>
  <c r="AB135" i="1"/>
  <c r="AB198" i="1"/>
  <c r="AB140" i="1"/>
  <c r="AB249" i="1"/>
  <c r="AB137" i="1"/>
  <c r="AB266" i="1"/>
  <c r="AB290" i="1"/>
  <c r="AB132" i="1"/>
  <c r="AB123" i="1"/>
  <c r="AB153" i="1"/>
  <c r="AB94" i="1"/>
  <c r="AB241" i="1"/>
  <c r="AB69" i="1"/>
  <c r="AB221" i="1"/>
  <c r="AB100" i="1"/>
  <c r="AB295" i="1"/>
  <c r="AB40" i="1"/>
  <c r="AB126" i="1"/>
  <c r="AB280" i="1"/>
  <c r="AB83" i="1"/>
  <c r="AB254" i="1"/>
  <c r="AB210" i="1"/>
  <c r="AB251" i="1"/>
  <c r="AB156" i="1"/>
  <c r="AB262" i="1"/>
  <c r="AB146" i="1"/>
  <c r="AB141" i="1"/>
  <c r="AB162" i="1"/>
  <c r="AB252" i="1"/>
  <c r="AB102" i="1"/>
  <c r="AB263" i="1"/>
  <c r="AB68" i="1"/>
  <c r="AB58" i="1"/>
  <c r="AB85" i="1"/>
  <c r="AB56" i="1"/>
  <c r="AB27" i="1"/>
  <c r="AB268" i="1"/>
  <c r="AB260" i="1"/>
  <c r="AB163" i="1"/>
  <c r="AB54" i="1"/>
  <c r="AB248" i="1"/>
  <c r="AB246" i="1"/>
  <c r="AB289" i="1"/>
  <c r="AB130" i="1"/>
  <c r="AB250" i="1"/>
  <c r="AB170" i="1"/>
  <c r="AB207" i="1"/>
  <c r="AB174" i="1"/>
  <c r="AB181" i="1"/>
  <c r="AB73" i="1"/>
  <c r="AB93" i="1"/>
  <c r="AB296" i="1"/>
  <c r="AB139" i="1"/>
  <c r="AB177" i="1"/>
  <c r="AB288" i="1"/>
  <c r="AB41" i="1"/>
  <c r="AB209" i="1"/>
  <c r="AB84" i="1"/>
  <c r="AB239" i="1"/>
  <c r="AB297" i="1" l="1"/>
</calcChain>
</file>

<file path=xl/sharedStrings.xml><?xml version="1.0" encoding="utf-8"?>
<sst xmlns="http://schemas.openxmlformats.org/spreadsheetml/2006/main" count="1741" uniqueCount="492">
  <si>
    <t>Nombre de la Entidad</t>
  </si>
  <si>
    <t>Nombre del Jefe de Control Interno o quien  haga sus veces</t>
  </si>
  <si>
    <t>Objetivo del PAA:</t>
  </si>
  <si>
    <t>Alcance del PAA:</t>
  </si>
  <si>
    <t>Criterios:</t>
  </si>
  <si>
    <t>Recursos:</t>
  </si>
  <si>
    <t>Código</t>
  </si>
  <si>
    <t xml:space="preserve"> 208-CI-Ft-04</t>
  </si>
  <si>
    <t>Versión</t>
  </si>
  <si>
    <t>Vigente desde</t>
  </si>
  <si>
    <t>Vigencia del Plan</t>
  </si>
  <si>
    <t>Fecha de Aprobación</t>
  </si>
  <si>
    <t>Soporte de Aprobación</t>
  </si>
  <si>
    <t>Tipo de Proceso</t>
  </si>
  <si>
    <t>Fecha Programada</t>
  </si>
  <si>
    <t>Cronograma</t>
  </si>
  <si>
    <t>Seguimiento</t>
  </si>
  <si>
    <t>Evidencias</t>
  </si>
  <si>
    <t>Observaciones</t>
  </si>
  <si>
    <t>Actividad</t>
  </si>
  <si>
    <t>Responsable o Líder de la Auditoría</t>
  </si>
  <si>
    <t>Equipo Auditor
Responsable de la Actividad</t>
  </si>
  <si>
    <t>Responsable Líder del proceso auditado</t>
  </si>
  <si>
    <t>ENE</t>
  </si>
  <si>
    <t>FEB</t>
  </si>
  <si>
    <t>MAR</t>
  </si>
  <si>
    <t>ABR</t>
  </si>
  <si>
    <t>MAY</t>
  </si>
  <si>
    <t>JUN</t>
  </si>
  <si>
    <t>JUL</t>
  </si>
  <si>
    <t>AGO</t>
  </si>
  <si>
    <t>SEP</t>
  </si>
  <si>
    <t>OCT</t>
  </si>
  <si>
    <t>NOV</t>
  </si>
  <si>
    <t>DIC</t>
  </si>
  <si>
    <t>Fecha Inicio</t>
  </si>
  <si>
    <t>Fecha Fin</t>
  </si>
  <si>
    <t xml:space="preserve">Fecha  de Cierre de la Actividad </t>
  </si>
  <si>
    <t>Productos Esperados</t>
  </si>
  <si>
    <t>Avance Actividad</t>
  </si>
  <si>
    <t>PLAN ANUAL DE AUDITORÍAS</t>
  </si>
  <si>
    <t>Cargo</t>
  </si>
  <si>
    <t>Evaluar de forma sistemática, autónoma, objetiva e independiente el SCI, SIG, la gestión y los resultados de los procesos de la CVP, así como evaluar el cumplimiento de los planes y realizar los demás seguimientos e informes de ley, mediante actividades de aseguramiento y consultoría basados en riesgos y con enfoque hacia la prevención, proponiendo las recomendaciones y sugerencias que contribuyan al mejoramiento continuo del SIC.</t>
  </si>
  <si>
    <t>El Plan Anual de Auditorías se aplicará a los 16 procesos identificados en la resolución interna 4978 de 2017 del mapa de procesos de la CVP, así como a las dependencias y áreas funcionales que los conforman.</t>
  </si>
  <si>
    <t>Caja de la Vivienda Popular</t>
  </si>
  <si>
    <t>Ivonne Andrea Torres Cruz</t>
  </si>
  <si>
    <t xml:space="preserve">Acta de Reunión - Comité del Sistema Integrado de Gestión </t>
  </si>
  <si>
    <t>Liderazgo Estratégico</t>
  </si>
  <si>
    <t>Informes de Ley</t>
  </si>
  <si>
    <t>Enfoque hacia la Prevención</t>
  </si>
  <si>
    <t>Relación con entes de control externos</t>
  </si>
  <si>
    <t>Seguimiento a Planes de Mejoramiento</t>
  </si>
  <si>
    <t>Fernando Reinoso Guerra</t>
  </si>
  <si>
    <t>Graciela Zabala Rico</t>
  </si>
  <si>
    <t>Carolina Montoya Duque</t>
  </si>
  <si>
    <t>Claudia Yanet D'Antonio Adame</t>
  </si>
  <si>
    <t>Jonnathan Andrés Lara Herrera</t>
  </si>
  <si>
    <t>Monica Andrea Bustamante Portela</t>
  </si>
  <si>
    <t>Profesionales</t>
  </si>
  <si>
    <t>Ponderación</t>
  </si>
  <si>
    <t>Auditoría</t>
  </si>
  <si>
    <t>Evaluación de la Gestión del Riesgo</t>
  </si>
  <si>
    <t>Adicionales</t>
  </si>
  <si>
    <t>Actividades</t>
  </si>
  <si>
    <t>Ivonne Andrea Torres Cruz
Asesora Control Interno</t>
  </si>
  <si>
    <t>Lider</t>
  </si>
  <si>
    <t>Aporte al Avance del  PAA</t>
  </si>
  <si>
    <t>Ponderación
de la Actividad</t>
  </si>
  <si>
    <t>Programación</t>
  </si>
  <si>
    <t>Informe Final (Entregado y publicado)</t>
  </si>
  <si>
    <t>Informe Elaborado</t>
  </si>
  <si>
    <t>Informe Revisado</t>
  </si>
  <si>
    <t>Informe Entregado y Publicado</t>
  </si>
  <si>
    <t>Actividad programada</t>
  </si>
  <si>
    <t>Entrega, publicación o socialización de resultados</t>
  </si>
  <si>
    <t>Actividad ejecutada</t>
  </si>
  <si>
    <t>Trabajo de campo</t>
  </si>
  <si>
    <t>Informe preliminar elaborado</t>
  </si>
  <si>
    <t>Informe entregado a mesa de validación de hallazgos</t>
  </si>
  <si>
    <t>Diseño o planeación de la acción</t>
  </si>
  <si>
    <t>Ejecución de la acción planteada</t>
  </si>
  <si>
    <t>CRITERIO1</t>
  </si>
  <si>
    <t>CRITERIO2</t>
  </si>
  <si>
    <t>CRITERIO3</t>
  </si>
  <si>
    <t>CRITERIO4</t>
  </si>
  <si>
    <t>CRITERIO5</t>
  </si>
  <si>
    <t>CRITERIO6</t>
  </si>
  <si>
    <t>CRITERIO7</t>
  </si>
  <si>
    <t>CRITERIO8</t>
  </si>
  <si>
    <t>Cuadro de Ponderación</t>
  </si>
  <si>
    <t>Proceso</t>
  </si>
  <si>
    <t>Dependencia responsable</t>
  </si>
  <si>
    <t>Líder responsable</t>
  </si>
  <si>
    <t>Gestión Estratégica</t>
  </si>
  <si>
    <t xml:space="preserve">Jefe Oficina Asesora de Planeación </t>
  </si>
  <si>
    <t>Dirección Jurídica</t>
  </si>
  <si>
    <t>Gestión del Talento Humano</t>
  </si>
  <si>
    <t>Subdirección Administrativa</t>
  </si>
  <si>
    <t>Subdirector Administrativo</t>
  </si>
  <si>
    <t>Gestión Tecnología de la Información y Comunicaciones</t>
  </si>
  <si>
    <t>Reasentamientos Humanos</t>
  </si>
  <si>
    <t>Urbanizaciones y Titulación</t>
  </si>
  <si>
    <t>Mejoramiento de Barrios</t>
  </si>
  <si>
    <t>Mejoramiento de Vivienda</t>
  </si>
  <si>
    <t>Dirección de Mejoramiento de Vivienda</t>
  </si>
  <si>
    <t>Director de Mejoramiento de Vivienda</t>
  </si>
  <si>
    <t>Director de Gestión Corporativa y CID</t>
  </si>
  <si>
    <t>Gestión Administrativa</t>
  </si>
  <si>
    <t>Gestión Documental</t>
  </si>
  <si>
    <t>Gestión Financiera</t>
  </si>
  <si>
    <t>Adquisición de bienes y servicios</t>
  </si>
  <si>
    <t>Evaluación de la Gestión</t>
  </si>
  <si>
    <t xml:space="preserve">Asesor de Control Interno </t>
  </si>
  <si>
    <t>Gestión del Control Interno Disciplinario</t>
  </si>
  <si>
    <t>Informe presupuestal a Personería</t>
  </si>
  <si>
    <t>Informe cuenta mensual SIVICOF</t>
  </si>
  <si>
    <t>Informe cuenta anual SIVICOF</t>
  </si>
  <si>
    <t>Control Interno Contable durante la vigencia 2016.
Decreto Reglamentario 1027 de 2007 y Resolución 357 de 2008 del Contador General de la Nación.</t>
  </si>
  <si>
    <t>Austeridad en el gasto. Decretos Reglamentarios 1737 de 1998 y 984 de 2012 y Directiva Presidencial 03 de 2012.</t>
  </si>
  <si>
    <t>Informe FURAG - Reporte en aplicativo página de la Función Publica</t>
  </si>
  <si>
    <t>Informe Pormenorizado Sistema de Control Interno. Ley 1474 de 2011.</t>
  </si>
  <si>
    <t>Formulación PAA Auditorías - Artículo 1 decreto 215 de 2017</t>
  </si>
  <si>
    <t>Seguimiento PAA Auditorías - Artículo 1 decreto 215 de 2017</t>
  </si>
  <si>
    <t>Evaluación del nivel de madurez del SCI - Artículo 2 decreto 215 de 2017</t>
  </si>
  <si>
    <t>Informe de seguimiento y recomendaciones sobre el cumplimiento de las metas del PDD - Artículo 3 decreto 215 de 2017</t>
  </si>
  <si>
    <t>Seguimiento al SIG - Artículo 4 decreto 215 de 2017</t>
  </si>
  <si>
    <t>seguimiento Plan anticorrupción y de Atención al Ciudadano. Decreto 124 de 2016</t>
  </si>
  <si>
    <t>Seguimiento Matriz de riesgos de corrupción y por proceso</t>
  </si>
  <si>
    <t>Revisión por la Dirección</t>
  </si>
  <si>
    <t>Informe Directiva 003 de 2013 Alcaldía Mayor de Bogotá</t>
  </si>
  <si>
    <t>Reportar la información sobre la utilización del software a través del aplicativo que disponga la Dirección Nacional de Derechos de Autor. Circular 17 de 2011</t>
  </si>
  <si>
    <t>Directiva 007 / 2016 - Informe a la Alcaldía Mayor de Bogotá NICSP</t>
  </si>
  <si>
    <t>Seguimiento a los procesos judiciales - SIPROJ</t>
  </si>
  <si>
    <t>Análisis del proceso de contratación</t>
  </si>
  <si>
    <t>Revisión y actualización del normograma proceso Evaluación de la Gestión</t>
  </si>
  <si>
    <t>Revisión botón de transparencia - Ley 1712 de 2014 toda la página web excepto numeral 7</t>
  </si>
  <si>
    <t>Revisión botón de transparencia - Ley 1712 de 2014 numeral 7 a cargo de control interno</t>
  </si>
  <si>
    <t>Seguimiento al Mapa de Riesgos por Procesos</t>
  </si>
  <si>
    <t>Contratación 2018 contratistas ACI</t>
  </si>
  <si>
    <t>solicitud capacitación en herramientas de gestión</t>
  </si>
  <si>
    <t>revisión forma y contenido herramientas de gestión para todos los procesos</t>
  </si>
  <si>
    <t>Seguimiento a los indicadores de gestión y por proceso</t>
  </si>
  <si>
    <t>Estratégico</t>
  </si>
  <si>
    <t>Apoyo</t>
  </si>
  <si>
    <t>Seguimiento y Evaluación</t>
  </si>
  <si>
    <t>Todos los Procesos</t>
  </si>
  <si>
    <t>Todas las dependencias</t>
  </si>
  <si>
    <t>Lideres de Cada Proceso</t>
  </si>
  <si>
    <t>Misional</t>
  </si>
  <si>
    <t>Informe Ejecutivo Anual de Control Interno de la vigencia 2017</t>
  </si>
  <si>
    <t>Planeación - Comunicación de envío</t>
  </si>
  <si>
    <t>Planeación - Listas de verificación</t>
  </si>
  <si>
    <t>Planeación - Plan de auditoría</t>
  </si>
  <si>
    <t>Trabajo de campo - Recolección de Evidencias</t>
  </si>
  <si>
    <t>Trabajo de campo - Análisis de Información</t>
  </si>
  <si>
    <t>Informe preliminar - Comunicación de envío</t>
  </si>
  <si>
    <t>Informe preliminar - Revisado por ACI</t>
  </si>
  <si>
    <t>Informe preliminar - Reunión de validación de hallazgos</t>
  </si>
  <si>
    <t>Planeación - Reunión de apertura</t>
  </si>
  <si>
    <t>Informe preliminar - Elaboración</t>
  </si>
  <si>
    <t>Informe Final - Revisión de evidencias nuevas</t>
  </si>
  <si>
    <t>Informe Final - Elaboración</t>
  </si>
  <si>
    <t>Informe Final - Comunicación de envío</t>
  </si>
  <si>
    <t>Informe Final - Publicación (web,intranet y carpeta de calidad)</t>
  </si>
  <si>
    <t>Trámite de cuentas de ACI</t>
  </si>
  <si>
    <t>Seguimiento a Comité Técnico de sostenibilidad Contable</t>
  </si>
  <si>
    <t>Seguimiento al Comité SIG</t>
  </si>
  <si>
    <t>Seguimiento al comité de Contratación</t>
  </si>
  <si>
    <t>Arqueo Caja menor</t>
  </si>
  <si>
    <t>Arqueo Caja fuerte</t>
  </si>
  <si>
    <t>Informe PQR's - Ley 1474 de 2011</t>
  </si>
  <si>
    <t>Decreto 1072 de 2015 - SGSST - Sistema de Gestión de la Seguridad y Salud en el Trabajo</t>
  </si>
  <si>
    <t>Seguimiento a los proyectos de inversión</t>
  </si>
  <si>
    <t>Seguimiento a la implementación del MIPG</t>
  </si>
  <si>
    <t>Seguimiento al SIDEAP</t>
  </si>
  <si>
    <t>Seguimiento a los planes de capacitación, bienestar e incentivos</t>
  </si>
  <si>
    <t>Seguimiento al Gobierno Digital - PETIC</t>
  </si>
  <si>
    <t>Seguimiento al PIGA</t>
  </si>
  <si>
    <t>Seguimiento a las historias laborales</t>
  </si>
  <si>
    <t>Seguimiento a la nómina</t>
  </si>
  <si>
    <t>seguimiento aplicación de las TRD</t>
  </si>
  <si>
    <t>Seguimiento al Producto No Conforme</t>
  </si>
  <si>
    <t>constitución caja menor</t>
  </si>
  <si>
    <t>Seguimiento al PGD</t>
  </si>
  <si>
    <t>Seguimiento al PINAR</t>
  </si>
  <si>
    <t>Contador</t>
  </si>
  <si>
    <t>Ingeniero</t>
  </si>
  <si>
    <t>Codigo Color</t>
  </si>
  <si>
    <t>Rol</t>
  </si>
  <si>
    <t>Cantidad personas que conforman la entidad</t>
  </si>
  <si>
    <t>Personas de CI</t>
  </si>
  <si>
    <t>N° Aux Administrativos</t>
  </si>
  <si>
    <t>N° de Técnicos</t>
  </si>
  <si>
    <t>N° Profesionales</t>
  </si>
  <si>
    <t>N° Prof. Especializados</t>
  </si>
  <si>
    <t>N° Asesores</t>
  </si>
  <si>
    <t>Talento Humano
Cantidad</t>
  </si>
  <si>
    <t xml:space="preserve">
1. Estado de los procesos, nivel de madurez
2. Resultado de cumplimento de la gestión: adecuada formulación y cumplimiento de las acciones formuladas en las herramientas de gestión
3. Estado del Plan de Mejoramiento interno y externo
4. Resultado de las auditorías vigencia 2017
5. Estado de implementación y sostenibilidad del MECI
Cumplimiento de requisitos normativos, proceso y sistema integrado de gestión.</t>
  </si>
  <si>
    <r>
      <rPr>
        <b/>
        <sz val="9"/>
        <color theme="1"/>
        <rFont val="Arial"/>
        <family val="2"/>
      </rPr>
      <t>Humanos:</t>
    </r>
    <r>
      <rPr>
        <sz val="9"/>
        <color theme="1"/>
        <rFont val="Arial"/>
        <family val="2"/>
      </rPr>
      <t xml:space="preserve"> Equipo multidisciplinario de trabajo de la Oficina de Control Interno
</t>
    </r>
    <r>
      <rPr>
        <b/>
        <sz val="9"/>
        <color theme="1"/>
        <rFont val="Arial"/>
        <family val="2"/>
      </rPr>
      <t>Tecnológicos:</t>
    </r>
    <r>
      <rPr>
        <sz val="9"/>
        <color theme="1"/>
        <rFont val="Arial"/>
        <family val="2"/>
      </rPr>
      <t xml:space="preserve"> Equipos de cómputo, acceso a los Sistemas de Información de la entidad en modo de consulta y conectividad
</t>
    </r>
    <r>
      <rPr>
        <b/>
        <sz val="9"/>
        <color theme="1"/>
        <rFont val="Arial"/>
        <family val="2"/>
      </rPr>
      <t>Financieros</t>
    </r>
    <r>
      <rPr>
        <sz val="9"/>
        <color theme="1"/>
        <rFont val="Arial"/>
        <family val="2"/>
      </rPr>
      <t>: presupuesto asignado</t>
    </r>
  </si>
  <si>
    <t>Informe</t>
  </si>
  <si>
    <t>Listados de Asistencia</t>
  </si>
  <si>
    <t>Cuentas de Contratistas Radicadas</t>
  </si>
  <si>
    <t xml:space="preserve">Diseño y gestión de capacitaciones para el fortalecimiento y aplicación del principio de autocontrol  </t>
  </si>
  <si>
    <t>Roles 
Decreto 948 de 2017</t>
  </si>
  <si>
    <t xml:space="preserve">Atención a la contraloría - auditoría regular </t>
  </si>
  <si>
    <t>Atención a la contraloría - auditoría de desempeño 1</t>
  </si>
  <si>
    <t>Atención a la contraloría - auditoría de desempeño 2</t>
  </si>
  <si>
    <t>No se realizó dados los cambios en la Circular Externa 02 del 21 de febrero de 2018 de la Contraloría de Bogotá.</t>
  </si>
  <si>
    <t>Circular Externa 02 del 21 de febrero de 2018 de la Contraloría de Bogotá</t>
  </si>
  <si>
    <t>Abogado nuevo</t>
  </si>
  <si>
    <t>Decreto 371 de 2010 
Artículo 2°._ DE LOS PROCESOS DE CONTRATACIÓN EN EL DISTRITO CAPITAL.</t>
  </si>
  <si>
    <t>Decreto 371 de 2010
Artículo 3º - DE LOS PROCESOS DE ATENCIÓN AL CIUDADANO, LOS SISTEMAS DE INFORMACIÓN Y ATENCIÓN DE LAS PETICIONES, QUEJAS, RECLAMOS Y SUGERENCIAS DE LOS CUIDADANOS, EN EL DISTRITO CAPITAL.</t>
  </si>
  <si>
    <t>Decreto 371 de 2010
Artículo 4°.-DE LOS PROCESOS DE LA PARTICIPACIÓN CIUDADANA Y CONTROL SOCIAL EN EL DISTRITO CAPITAL.</t>
  </si>
  <si>
    <t>Seguimiento al Plan de Mejoramiento Interno - Ejecución</t>
  </si>
  <si>
    <t>Seguimiento a Plan de Mejoramiento Externo - Planeación, ejecución e informe</t>
  </si>
  <si>
    <t>Seguimiento al Plan de Mejoramiento Interno - Planeación e informe</t>
  </si>
  <si>
    <t>Remisión de nuevo marco normativo</t>
  </si>
  <si>
    <t>Se verifica la actualización del marco legal aplicable al proceso evaluación de la Gestión</t>
  </si>
  <si>
    <t>Profesionales Contratados</t>
  </si>
  <si>
    <t>Se remite la normatividad para la aplicación en la Entidad</t>
  </si>
  <si>
    <t>Oficina Asesora de Planeación</t>
  </si>
  <si>
    <t>Prevención del Daño Antijurídico y Representación Judicial</t>
  </si>
  <si>
    <t xml:space="preserve">Director Jurídico </t>
  </si>
  <si>
    <t xml:space="preserve">Gestión de Comunicaciones </t>
  </si>
  <si>
    <t xml:space="preserve">Jefe Oficina Asesora de Comunicaciones </t>
  </si>
  <si>
    <t xml:space="preserve">Oficina Asesora de Comunicaciones </t>
  </si>
  <si>
    <t>Jefe Oficina de Tecnologías de la Información y las Comunicaciones</t>
  </si>
  <si>
    <t>Oficina Tecnologías de la Información y las Comunicaciones</t>
  </si>
  <si>
    <t>Director de Reasentamientos Humanos</t>
  </si>
  <si>
    <t>Dirección de Reasentamientos Humanos</t>
  </si>
  <si>
    <t>Director de Urbanizaciones y Titulación</t>
  </si>
  <si>
    <t>Dirección de Urbanizaciones y Titulación</t>
  </si>
  <si>
    <t>Director de Mejoramiento de Barrios</t>
  </si>
  <si>
    <t>Dirección de Mejoramiento de Barrios</t>
  </si>
  <si>
    <t xml:space="preserve">Servicio al Ciudadano </t>
  </si>
  <si>
    <t>Dirección de Gestión Corporativa y Control Interno Disciplinario</t>
  </si>
  <si>
    <t>Adquisición de Bienes y Servicios</t>
  </si>
  <si>
    <t>Subdirector Financiero</t>
  </si>
  <si>
    <t>Subdirección Financiera</t>
  </si>
  <si>
    <t>Asesor de Control Interno</t>
  </si>
  <si>
    <t>Asesoría de Control Interno</t>
  </si>
  <si>
    <t>Se realiza el informe y se remite mediante oficio 2018EE8947 el 08 de mayo de 2018.</t>
  </si>
  <si>
    <t>Se realiza el informe y se remite mediante oficio 2018EE11367 el 12 de Junio de 2018.</t>
  </si>
  <si>
    <t>Se realiza el informe y se remite mediante oficio 2018EE13202 el 09 de julio de 2018</t>
  </si>
  <si>
    <t>Se realiza el informe y se remite mediante oficio 2018EE5929 el 06 de abril de 2018.</t>
  </si>
  <si>
    <t>Se realiza el informe y se remite mediante oficio 2018EE4527 el 08 de marzo de 2018.</t>
  </si>
  <si>
    <t>Se realiza en informe dentro de los plazos y se remite mediante oficio 2018EE2570 el 08 de febrero de 2018</t>
  </si>
  <si>
    <t>Se realiza en informe dentro de los plazos y se remite mediante oficio 2018EE576 el 12 de enero del 2018</t>
  </si>
  <si>
    <t>Se cuenta con la herramienta para la formulación del Plan Anual de Auditorias y es aprobada mediante Acta del Comité SIG del día 30 de enero de 2018</t>
  </si>
  <si>
    <t>Cuentas Radicadas para el mes de febrero de 2018 (Contratos 213, 207 y 223 de 2018 )</t>
  </si>
  <si>
    <t>Cuentas Radicadas para el mes de marzo de 2018 (Contratos 213, 207 y 223 de 2018 )</t>
  </si>
  <si>
    <t>Cuentas Radicadas para el mes de abril de 2018 (Contratos 213, 207 y 223 de 2018 )</t>
  </si>
  <si>
    <t>Cuentas Radicadas para el mes de junio de 2018 (Contratos 213, 207 y 223 de 2018 )</t>
  </si>
  <si>
    <t>Se remite versión preliminar para revisión aprobación y publicación el 30 de junio de 2018.</t>
  </si>
  <si>
    <t>Matrices de riesgo formuladas que se encuentran en la siguiente ruta:
\\10.216.160.201\control interno\2018\INFORME FINAL JALH.Temp\2018\05 Mayo\Mapas de Riesgos</t>
  </si>
  <si>
    <t xml:space="preserve">Se realizó seguimiento a la Matriz de riesgos de proceso y de corrupción de la CVP a corte del 07 de Septiembre de 2018 y se genero informe el cual esta publicado en pagina web. </t>
  </si>
  <si>
    <t>Soporte de repuesta y atención a requerimientos del ente de control
Ruta: \\10.216.160.201\control interno\2018\1. 068 AUDITORÍAS\068.2 EXTERNAS\PAD_2018_VIG_2017_Contraloria</t>
  </si>
  <si>
    <t>Soporte de repuesta y atención a requerimientos del ente de control
Ruta: \\10.216.160.201\control interno\2018\1. 068 AUDITORÍAS\068.2 EXTERNAS\Desempeño_PAD_2018_ParqueAtahualpa_Metropolitano</t>
  </si>
  <si>
    <t>Planeación</t>
  </si>
  <si>
    <t>Trabajo de campo - recolección de evidencias</t>
  </si>
  <si>
    <t>Se realiza el informe y se remite mediante oficio 2018EE15574 el 14 de agosto de 2018</t>
  </si>
  <si>
    <t>Se realiza el informe y se remite mediante oficio 2018EE17307 el 11 de septiembre de 2018
9-InformePersoneríaAgosto2018EE17307_11sep18</t>
  </si>
  <si>
    <t xml:space="preserve">Se recepciona información de las partes (contratación y financiera), se realiza validación en el aplicativo Storm User, se solicita firma del responsable y se procede al cargue en  SIVICOF la información el día 09 de Marzo de 2018 obteniendo certificado. 
</t>
  </si>
  <si>
    <t xml:space="preserve">Se recepciona información de las partes (contratación y financiera), se realiza validación en el aplicativo Storm User, se solicita firma del responsable y se procede al cargue en  SIVICOF la información el día 10 de Abril de 2018 obteniendo certificado. 
</t>
  </si>
  <si>
    <t xml:space="preserve">Se recepciona información de las partes (contratación y financiera), se realiza validación en el aplicativo Storm User, se solicita firma del responsable y se procede al cargue en  SIVICOF la información el día 09 de Febrero de 2018 obteniendo certificado. 
</t>
  </si>
  <si>
    <t xml:space="preserve">Soportes de recepción, validación, cargue en SIVICOF y certificado en la siguiente ruta:
\\10.216.160.201\control interno\2018\2. 036 INFORMES\.036.18 A ORGANISMOS DE CONTROL\SIVICOF\CTA MENSUAL\ENERO_2018
</t>
  </si>
  <si>
    <t>Soportes de recepción, validación, cargue en SIVICOF y certificado en la siguiente ruta:
\\10.216.160.201\control interno\2018\2. 036 INFORMES\.036.18 A ORGANISMOS DE CONTROL\SIVICOF\CTA MENSUAL\FEBRERO_2018</t>
  </si>
  <si>
    <t xml:space="preserve">Soportes de recepción, validación, cargue en SIVICOF y certificado en la siguiente ruta:
\\10.216.160.201\control interno\2018\2. 036 INFORMES\.036.18 A ORGANISMOS DE CONTROL\SIVICOF\CTA MENSUAL\MARZO_2018
</t>
  </si>
  <si>
    <t xml:space="preserve">Se recepciona información de las partes (contratación y financiera), se realiza validación en el aplicativo Storm User, se solicita firma del responsable y se procede al cargue en  SIVICOF la información el día 10 de Mayo de 2018 obteniendo certificado. 
</t>
  </si>
  <si>
    <t>Soportes de recepción, validación, cargue en SIVICOF y certificado en la siguiente ruta:
\\10.216.160.201\control interno\2018\2. 036 INFORMES\.036.18 A ORGANISMOS DE CONTROL\SIVICOF\CTA MENSUAL\ABRIL_2018</t>
  </si>
  <si>
    <t xml:space="preserve">Se recepciona información de las partes (contratación y financiera), se realiza validación en el aplicativo Storm User, se solicita firma del responsable y se procede al cargue en  SIVICOF la información el día 13 de Junio de 2018 obteniendo certificado. 
</t>
  </si>
  <si>
    <t>Soportes de recepción, validación, cargue en SIVICOF y certificado en la siguiente ruta:
\\10.216.160.201\control interno\2018\2. 036 INFORMES\.036.18 A ORGANISMOS DE CONTROL\SIVICOF\CTA MENSUAL\MAYO_2018</t>
  </si>
  <si>
    <t xml:space="preserve">Se recepciona información de las partes (contratación y financiera), se realiza validación en el aplicativo Storm User, se solicita firma del responsable y se procede al cargue en  SIVICOF la información el día 11 de Julio de 2018 obteniendo certificado. 
</t>
  </si>
  <si>
    <t>Soportes de recepción, validación, cargue en SIVICOF y certificado en la siguiente ruta:
\\10.216.160.201\control interno\2018\2. 036 INFORMES\.036.18 A ORGANISMOS DE CONTROL\SIVICOF\CTA MENSUAL\JUNIO_2018</t>
  </si>
  <si>
    <t xml:space="preserve">Se recepciona información de las partes (contratación y financiera), se realiza validación en el aplicativo Storm User, se solicita firma del responsable y se procede al cargue en  SIVICOF la información el día 10 de Agosto de 2018 obteniendo certificado. 
</t>
  </si>
  <si>
    <t>Soportes de recepción, validación, cargue en SIVICOF y certificado en la siguiente ruta:
\\10.216.160.201\control interno\2018\2. 036 INFORMES\.036.18 A ORGANISMOS DE CONTROL\SIVICOF\CTA MENSUAL\JULIO_2018</t>
  </si>
  <si>
    <t xml:space="preserve">Se recepciona información de las partes (contratación y financiera), se realiza validación en el aplicativo Storm User, se solicita firma del responsable y se procede al cargue en  SIVICOF la información el día 11 de Septiembre de 2018 obteniendo certificado. 
</t>
  </si>
  <si>
    <t>Soportes de recepción, validación, cargue en SIVICOF y certificado en la siguiente ruta:
\\10.216.160.201\control interno\2018\2. 036 INFORMES\.036.18 A ORGANISMOS DE CONTROL\SIVICOF\CTA MENSUAL\AGOSTO_2018</t>
  </si>
  <si>
    <t>Evidencias de reporte del Informe de cuenta anual del SIVICOF se encuentran en la siguiente ruta:
\\10.216.160.201\control interno\2018\2. 036 INFORMES\.036.18 A ORGANISMOS DE CONTROL\SIVICOF\CTA ANUAL</t>
  </si>
  <si>
    <t>Evidencia de resultado de  evaluación por dependencias.
Ruta: \\10.216.160.201\control interno\2018\2. 036 INFORMES\.036.8 DE GESTIÓN\EVALUACION POR DEPENDENCIAS</t>
  </si>
  <si>
    <t>Evidencia de informe de control interno contable:
\\10.216.160.201\control interno\2018\2. 036 INFORMES\.036.8 DE GESTIÓN\CONTROL INTERNO CONTABLE DECRETO 370</t>
  </si>
  <si>
    <t>Plan anual de Auditorías
Ruta: \\10.216.160.201\control interno\2018\1. 068 AUDITORÍAS\068.1 INTERNAS\0. ProgramaAnualAuditorías</t>
  </si>
  <si>
    <t>Plan anual de Auditorías con Seguimiento
Ruta: \\10.216.160.201\control interno\2018\1. 068 AUDITORÍAS\068.1 INTERNAS\0. ProgramaAnualAuditorías</t>
  </si>
  <si>
    <t>Evidencias reportan en la siguiente ruta:
\\10.216.160.201\control interno\2018\2. 036 INFORMES\.036.19 A OTRAS ENTIDADES\Decreto 215\I Trim</t>
  </si>
  <si>
    <t>Evidencias reportan en la siguiente ruta:
\\10.216.160.201\control interno\2018\2. 036 INFORMES\.036.19 A OTRAS ENTIDADES\Decreto 215\II Trim</t>
  </si>
  <si>
    <t>Presentación e Informe de Revisión por la dirección.
Ruta: \\10.216.160.201\calidad\30. PRESENTACIONES E INFORMES\SISTEMA INTEGRADO DE GESTIÓN\2018\REVISIÓN POR LA DIRECCIÓN</t>
  </si>
  <si>
    <t>Se realiza evento de Revisión por la Dirección el día 30 de mayo de 2018 y se realiza informe de Revisión por la Dirección.</t>
  </si>
  <si>
    <t>Se realizó reporte de Derechos de Autor el  la pagina de la Dirección Nacional de Derechos de Autor (DNDA) el día 15 de marzo de 2018.</t>
  </si>
  <si>
    <t>Normograma Actualizado
Ruta: \\10.216.160.201\control interno\2018\INFORME FINAL JALH.Temp\2018\02 Febrero\Normograma ACI</t>
  </si>
  <si>
    <t>Normograma Actualizado
Ruta: \\10.216.160.201\control interno\2018\INFORME FINAL JALH.Temp\2018\03 Marzo\Normograma ACI</t>
  </si>
  <si>
    <t xml:space="preserve">Normograma Actualizado
Ruta:\\10.216.160.201\control interno\2018\INFORME FINAL JALH.Temp\2018\04 Abril\Normograma ACI </t>
  </si>
  <si>
    <t>Normograma Actualizado
Ruta: \\10.216.160.201\control interno\2018\INFORME FINAL JALH.Temp\2018\05 Mayo\Normograma ACI</t>
  </si>
  <si>
    <t>Normograma Actualizado
Ruta: \\10.216.160.201\control interno\2018\INFORME FINAL JALH.Temp\2018\06 Junio\Normograma Junio</t>
  </si>
  <si>
    <t>Profesionales contratados</t>
  </si>
  <si>
    <t>Cuentas radicadas
Ruta: \\10.216.160.201\control interno\2018\4. APOYO\3. Contratación\CUENTAS_SISCO_2018\2. RADICACION_CUENTAS_2018</t>
  </si>
  <si>
    <t>Cuentas radicadas
Ruta: \\10.216.160.201\control interno\2018\4. APOYO\3. Contratación\CUENTAS_SISCO_2018\2. RADICACION_CUENTAS_2020</t>
  </si>
  <si>
    <t>Cuentas radicadas
Ruta: \\10.216.160.201\control interno\2018\4. APOYO\3. Contratación\CUENTAS_SISCO_2018\2. RADICACION_CUENTAS_2021</t>
  </si>
  <si>
    <t>Cuentas radicadas
Ruta: \\10.216.160.201\control interno\2018\4. APOYO\3. Contratación\CUENTAS_SISCO_2018\2. RADICACION_CUENTAS_2022</t>
  </si>
  <si>
    <t>Cuentas radicadas
Ruta: \\10.216.160.201\control interno\2018\4. APOYO\3. Contratación\CUENTAS_SISCO_2018\2. RADICACION_CUENTAS_2023</t>
  </si>
  <si>
    <t>Cuentas radicadas
Ruta: \\10.216.160.201\control interno\2018\4. APOYO\3. Contratación\CUENTAS_SISCO_2018\2. RADICACION_CUENTAS_2024</t>
  </si>
  <si>
    <t>Cuentas radicadas
Ruta: \\10.216.160.201\control interno\2018\4. APOYO\3. Contratación\CUENTAS_SISCO_2018\2. RADICACION_CUENTAS_2025</t>
  </si>
  <si>
    <t>Cuentas radicadas
Ruta: \\10.216.160.201\control interno\2018\4. APOYO\3. Contratación\CUENTAS_SISCO_2018\2. RADICACION_CUENTAS_2026</t>
  </si>
  <si>
    <t>Cuentas Radicadas para el mes de julio de 2018 (Contratos 213, 207 y 223 de 2018 )</t>
  </si>
  <si>
    <t>Cuentas Radicadas para el mes de agosto de 2018 (Contratos 213 de 2018 )</t>
  </si>
  <si>
    <t>Cuentas Radicadas para el mes de  septiembre de 2018 (Contratos 559 y 560 de 2018 )</t>
  </si>
  <si>
    <t>Seguimiento a Comité de inventarios</t>
  </si>
  <si>
    <t xml:space="preserve">PROGRAMA DE GESTIÓN DOCUMENTAL 208-SADM-Mn-05. </t>
  </si>
  <si>
    <t xml:space="preserve">Plan de mejora por procesos
Ruta:\\10.216.160.201\control interno\2018\3. 054 PLANES\INTERNO </t>
  </si>
  <si>
    <t>Se Realizó el 29 de Agosto seguimiento a las acciones de mejora del proceso de  Gestión financiera</t>
  </si>
  <si>
    <t>No se realizó el seguimiento en el mes de mayo debido a que la auditoria de calidad detecto debilidades en la administración del riesgos, a lo cual la Oficina asesora de Planeación realizó mesas de trabajo para explicar la metodología y reformular en una nueva herramienta la totalidad de los riesgos de proceso y de corrupción formulado a la fecha.</t>
  </si>
  <si>
    <t>Informe de seguimiento a mapa de riesgos de proceso y de corrupción como componente del PAAC.
Publicado en pagina web en la siguiente ruta:
https://www.cajaviviendapopular.gov.co/?q=content/estrategia-anticorrupcion</t>
  </si>
  <si>
    <t>Se dio  atención a la auditoria regular  de la contraloría dada entre el 1 de febrero y el 31 de julio de 2018, a la cual se dio apoyo logístico, recepción y reparto (verbal, electrónica o física) de los requerimientos, revisión en forma y fondo de las respuestas dadas por las áreas, tramite de respuestas, entrega al órgano de control, seguimiento, revisión de evidencia, respuesta a informe preliminar, solicitud de formulación de PM, revisión y ajuste a PM y cargue de PM en SIVICOF</t>
  </si>
  <si>
    <t xml:space="preserve">Se dio  atención a la auditoria de desempeño  de la contraloría iniciada el 1 de agosto de 2018 , a la cual se dio apoyo logístico, recepción y reparto (verbal, electrónica o física) de los requerimientos, revisión en forma y fondo de las respuestas dadas por las áreas, tramite de respuestas, entrega al órgano de control, seguimiento y revisión de evidencia. </t>
  </si>
  <si>
    <t xml:space="preserve">Se realizó seguimiento a las acciones de TIC en los meses de Abril y Mayo del 2018
</t>
  </si>
  <si>
    <t>Soportes de seguimientos a plan de mejora de la contraloría.
Ruta: \\10.216.160.201\control interno\2018\3. 054 PLANES\EXTERNO\CONTRALORÍA\II Seg</t>
  </si>
  <si>
    <t xml:space="preserve">Se realizó seguimiento a 73 acciones del plan de mejoramiento de la Contraloría en el mes de Agosto con cada una de las áreas que tiene acciones a cargo, 28 quedaron cumplidas, 2 cumplidas fuera de termino,  41 están en curso y 2 quedaron vencidas, falta terminar informe y  publicarlo. </t>
  </si>
  <si>
    <t>Oficio 2018EE576 el 12 de enero del 2018 e informe enviado a personería.
Ruta: \\10.216.160.201\control interno\2018\2. 036 INFORMES\.036.18 A ORGANISMOS DE CONTROL\PERSONERIA\1-InformePersoneríaDiciem2018EE576_12Ene2018</t>
  </si>
  <si>
    <t>Oficio  2018EE2570 el 08 de febrero de 2018 e informe enviado a personería.
Ruta: \\10.216.160.201\control interno\2018\2. 036 INFORMES\.036.18 A ORGANISMOS DE CONTROL\PERSONERIA\2-InformePersoneríaEnero2018EE2570_8feb18</t>
  </si>
  <si>
    <t>Oficio 2018EE4527 el 08 de marzo de 2018  e informe enviado a personería.
Ruta: \\10.216.160.201\control interno\2018\2. 036 INFORMES\.036.18 A ORGANISMOS DE CONTROL\PERSONERIA\3-InformePersoneríaFebrero2018EE4527_8mar18</t>
  </si>
  <si>
    <t>Oficio 2018EE5929 el 06 de abril de 2018  e informe enviado a personería.
Ruta:\\10.216.160.201\control interno\2018\2. 036 INFORMES\.036.18 A ORGANISMOS DE CONTROL\PERSONERIA\4-InformePersoneríaMarzo2018EE5929_06abr18</t>
  </si>
  <si>
    <t>Oficio 2018EE8947 el 08 de mayo de 2018 e informe enviado a personería.
Ruta: \\10.216.160.201\control interno\2018\2. 036 INFORMES\.036.18 A ORGANISMOS DE CONTROL\PERSONERIA\5-InformePersoneríaAbril2018EE6684_8may18</t>
  </si>
  <si>
    <t>Oficio 2018EE11367 el 12 de Junio de 2018 e informe enviado a personería.
Ruta: \\10.216.160.201\control interno\2018\2. 036 INFORMES\.036.18 A ORGANISMOS DE CONTROL\PERSONERIA\6-InformePersoneríaMayo2018EE11367_12jun18</t>
  </si>
  <si>
    <t>Oficio 2018EE13202 el 09 de julio de 2018 e informe enviado a personería.
Ruta: \\10.216.160.201\control interno\2018\2. 036 INFORMES\.036.18 A ORGANISMOS DE CONTROL\PERSONERIA\7-InformePersoneríaJunio2018EE13202_09jul18</t>
  </si>
  <si>
    <t>Oficio 2018EE15574 el 14 de agosto de 2018 e informe enviado a las Contraloría.
Ruta: \\10.216.160.201\control interno\2018\2. 036 INFORMES\.036.18 A ORGANISMOS DE CONTROL\PERSONERIA</t>
  </si>
  <si>
    <t>Oficio 2018EE17307 el 11 de septiembre de 2018 e informe enviado a las Contraloría.
Ruta: \\10.216.160.201\control interno\2018\2. 036 INFORMES\.036.18 A ORGANISMOS DE CONTROL\PERSONERIA\9-InformePersoneríaAgosto2018EE17307_11sep18</t>
  </si>
  <si>
    <t>Se envía cronograma y fechas de reporta a las áreas, se realiza validación en el aplicativo Storm User, se solicita firma del responsable y se procede al cargue en  SIVICOF, se realiza el informe y se remite mediante oficio 2018IE694 el 24 de enero de 2018</t>
  </si>
  <si>
    <t>Evaluación por dependencias.
Ley 904 de 2005 - Acuerdo CNSC 565 de 2016 - Circular 004 de 2005 consejo asesor del gobierno nacional</t>
  </si>
  <si>
    <t>La asesoría de control interno realizó las evaluaciones por dependencias entre meses  febrero y marzo, en las cuales se evaluaron las siguientes 6 herramientas:
I. Proyecto de Inversión
II. Plan de  acción de gestión
III. Plan de mejoramiento por procesos
IV. Plan de mejoramiento de la Contraloría
V. Matriz de riesgos institucional - Riesgos por proceso
VI. Matriz de riesgos institucional - Riesgos Anticorrupción
A la fecha falta por evaluar las siguientes dependencias: 
1. Dirección General
2. Oficina asesora de Comunicaciones
3. Jurídica</t>
  </si>
  <si>
    <t>Se realizó seguimiento a Plan Anual de Auditorias del primer corte de la vigencia 2018 y se envió a la oficina asesora de planeación mediante correo electrónico el 23 de Abril de 2018. Se da un avance de cumplimiento del PAA del 22%</t>
  </si>
  <si>
    <t>Se realizó seguimiento a Plan Anual de Auditorias del segundo corte de la vigencia 2018 y se envió a la oficina asesora de planeación mediante correo electrónico el 10 de Julio de 2018. Se da un avance de cumplimiento del PAA del 39,9%</t>
  </si>
  <si>
    <t>Evidencias reposan en la siguiente ruta:
\\10.216.160.201\control interno\2018\2. 036 INFORMES\.036.8 DE GESTIÓN\PORMENORIZADO
informe publicado en pagina web de la CVP en la siguiente ruta:
https://www.cajaviviendapopular.gov.co/?q=content/informe-del-estado-del-control-interno</t>
  </si>
  <si>
    <t>Se realizó informe de seguimiento y recomendaciones sobre el cumplimiento de las metas del PDD en el I trimestre del año 2018</t>
  </si>
  <si>
    <t>Se realizó informe de seguimiento y recomendaciones sobre el cumplimiento de las metas del PDD en el II trimestre del año 2018</t>
  </si>
  <si>
    <t>Se realizo  informe de botón de transparencia en el mes de abril.</t>
  </si>
  <si>
    <t>Se realizo revisión del botón de transparencia en el mes de Agosto.</t>
  </si>
  <si>
    <t>Contratos de CI perfeccionados</t>
  </si>
  <si>
    <t>Cuentas Radicadas para el mes de mayo de 2018 (Contratos 213, 207 y 223 de 2018 )</t>
  </si>
  <si>
    <t>Informe sobre atención de peticiones, quejas, reclamos y sugerencias segundo semestre de 2017 (01 de julio a 31 de diciembre de 2017) se envió informe para revisión y aprobación  el 06 de febrero de 2018.</t>
  </si>
  <si>
    <t xml:space="preserve">Se solicito información y el área  de atención al usuario suministró información, no se ha hecho informe </t>
  </si>
  <si>
    <t>Seguimiento al Comité de Conciliación</t>
  </si>
  <si>
    <t>Evidencias de visitas a la áreas
Ruta: \\10.216.160.201\control interno\2018\1. 068 AUDITORÍAS\068.1 INTERNAS\4. VisitaEspecial_AplicaciónTRD_CVP</t>
  </si>
  <si>
    <t xml:space="preserve">Se realizó acompañamiento en la elaboración del PGD ya que se ha venido trabajando en el mismo desde el 23 de marzo de 2018, día en el cual se aprobó y se envió al Consejo Distrital de Archivo. el cual realizo observaciones, y a las cuales se le dio respuesta, se  aprobó en su ultima versión el 19/09/2018 con código 208-SADM-Mn-05. </t>
  </si>
  <si>
    <t>Elaboración para aprobación del comité SIG de los instrumentos de auditoría interna: Código de Ética del Auditor Interno, Carta de representación y Estatuto de auditoría establecidos en el Artículo 2.2.21.4.8 del Decreto 648 de 2017.
Etapas de la actividad:
Planeación: Documentación sobre los instrumentos de auditoría (norma, ejemplos, metodología de desarrollo).
Trabajo de Campo: Diseño y elaboración de los instrumentos de auditoría para aprobación por el comité SIG, preparación del comité (convocatoria, orden del día, comunicaciones, presentación, elaboración del acta y trámite para la suscripción de la misma).
Informe: instrumentos de auditoría elaborados para aprobación del comité SIG y publicación (página web, intranet, carpeta de calidad), preparación de jornada de socialización de instrumentos de auditoría con los funcionarios y contratistas de la CVP.</t>
  </si>
  <si>
    <t>Todos</t>
  </si>
  <si>
    <t>Radicado 2018EE14963 el 27 de Julio de 2018
\\10.216.160.201\control interno\2018\4. APOYO\7. Entes de Control_Áreas\ConsolidaControInterno\2018ER10430_Fiscalia</t>
  </si>
  <si>
    <t>Herramientas de auditoria aprobadas en Comité Directivo</t>
  </si>
  <si>
    <t>Radicado</t>
  </si>
  <si>
    <t>Actas de comité</t>
  </si>
  <si>
    <t>Recepción, revisión y reparto de respuestas realizadas a órganos de control (Excepto Consejo)</t>
  </si>
  <si>
    <t>Respuestas a órganos de control</t>
  </si>
  <si>
    <t>Base de correspondencia pestaña "Órganos de control"
Ruta:\\10.216.160.201\control interno\2018</t>
  </si>
  <si>
    <t>Respuestas a Personería y CID</t>
  </si>
  <si>
    <t>Se dio respuesta a personería Y  CID sobre  informe de auditoria de la Contraloría, PM y Estado de PM</t>
  </si>
  <si>
    <t>Dar respuesta a solicitud de contraloría con respecto a Austeridad del gasto</t>
  </si>
  <si>
    <t>Respuesta a solicitud de Contraloría</t>
  </si>
  <si>
    <t>Dar respuesta a solicitud de la  Fiscalía a solicitud de Fernando Orozco</t>
  </si>
  <si>
    <t>Se dio respuesta a la fiscalía con radicado 2018EE14963 el 27 de Julio de 2018</t>
  </si>
  <si>
    <t xml:space="preserve">Participación e intervención en los comités:
Comité de inventarios de  bienes muebles e inmuebles 
Comité técnico de sostenibilidad contable
Comité de Conciliación
Comité Financiero
</t>
  </si>
  <si>
    <t>Se participó e intervino en los comités:
Comité de inventarios de  bienes muebles e inmuebles 
Comité técnico de sostenibilidad contable
Comité de Conciliación
Comité Financiero</t>
  </si>
  <si>
    <t>III Seguimiento al PAA de 2018
Ruta: \\10.216.160.201\control interno\2018\1. 068 AUDITORÍAS\068.1 INTERNAS\0. ProgramaAnualAuditorías</t>
  </si>
  <si>
    <t>Cuentas radicadas 
Ruta: \\10.216.160.201\control interno\2018\4. APOYO\3. Contratación\CUENTAS_SISCO_2018\2. RADICACION_CUENTAS_2018</t>
  </si>
  <si>
    <t>Cuentas Radicadas para el mes de octubre de 2018 (Contratos 559 y 560 de 2018 )</t>
  </si>
  <si>
    <t>Publicado en pagina web :
Ruta: https://www.cajaviviendapopular.gov.co/files/Nosotros/Informes/11-Informe%20del%20estado%20del%20Control%20Interno/Auditorias%20Internas/2018/01-Informe_Auditoria_Especial_Caja_Menor_marzo_2018.pdf</t>
  </si>
  <si>
    <t>Se  realizó seguimiento al arqueo menor el día 12 de Abril de 2018, se realizó informe y se publicó en pagina web  con fecha de 02 de Noviembre de 2018.</t>
  </si>
  <si>
    <t>Se ha realizado seguimiento a la aplicación de TRD a 13 procesos y salieron 11 informes</t>
  </si>
  <si>
    <t>Rótulos de fila</t>
  </si>
  <si>
    <t>Total general</t>
  </si>
  <si>
    <t>Suma de Ponderación</t>
  </si>
  <si>
    <t>Valores</t>
  </si>
  <si>
    <t>Suma de Aporte al Avance del  PAA</t>
  </si>
  <si>
    <t>TOTAL</t>
  </si>
  <si>
    <t>Avance al 07-Nov-2018</t>
  </si>
  <si>
    <t>Rol Control Interno</t>
  </si>
  <si>
    <t>Evaluación y Seguimiento (informes de ley y PM)</t>
  </si>
  <si>
    <t xml:space="preserve">Se realizó seguimiento a la Matriz de riesgos de proceso y de corrupción de la CVP a corte del 31 de Diciembre de 2018 y se genero informe el cual esta publicado en pagina web. </t>
  </si>
  <si>
    <t>Soporte de repuesta y atención a requerimientos del ente de control
Ruta: \\10.216.160.201\control interno\2018\1. 068 AUDITORÍAS\068.2 EXTERNAS\Desempeño_PAD_2018_Reasentamientos</t>
  </si>
  <si>
    <t>PLAN DE MEJORA PROCESOS CVP Primer seguimiento final
Ruta: \\10.216.160.201\control interno\2018\3. 054 PLANES\INTERNO\PrimerSeguimiento2018IE15776</t>
  </si>
  <si>
    <t>Soportes de seguimientos a plan de mejora de la contraloría.
Ruta: \\10.216.160.201\control interno\2018\3. 054 PLANES\EXTERNO\CONTRALORÍA\III Seg</t>
  </si>
  <si>
    <t xml:space="preserve">Se realizó seguimiento a 45 acciones del plan de mejoramiento de la Contraloría en el mes de Noviembre con cada una de las áreas que tiene acciones a cargo, 25 quedaron cumplidas, 1 cumplida fuera de termino,  14 están en curso y 3 quedaron vencidas, falta terminar informe y  publicarlo. </t>
  </si>
  <si>
    <t>Se realizó seguimiento a 83 acciones del plan de mejoramiento de la Contraloría en el mes de Mayo con cada una de las áreas que tiene acciones a cargo, 30 quedaron cumplidas, 2 cumplidas fuera de termino,  50 están en curso y 6 quedaron vencidas,  Se realizo informe y se publico en pagina web.</t>
  </si>
  <si>
    <t>Soportes de seguimientos a plan de mejora de la contraloría.
Ruta: \\10.216.160.201\control interno\2018\3. 054 PLANES\EXTERNO\CONTRALORÍA\I Seg
https://www.cajaviviendapopular.gov.co/?q=planes-de-mejoramiento</t>
  </si>
  <si>
    <t>Oficio 2018EE19233 el 08 de octubre de 2018 e informe enviado a las Contraloría.
Ruta:\\10.216.160.201\control interno\2018\2. 036 INFORMES\.036.18 A ORGANISMOS DE CONTROL\PERSONERIA\10-InformePersoneríaSept2018EE19233_08Oct18</t>
  </si>
  <si>
    <t>Se realiza el informe y se remite mediante oficio 2018EE19233 el 08 de octubre de 2018
10-InformePersoneríaSept2018EE19233_08Oct18</t>
  </si>
  <si>
    <t>Oficio 2018EE21359 el 14 de Noviembre de 2018 e informe enviado a las Contraloría.
Ruta:\\10.216.160.201\control interno\2018\2. 036 INFORMES\.036.18 A ORGANISMOS DE CONTROL\PERSONERIA\11-InformePersoneríaOctub2018EE21359_14Nov18</t>
  </si>
  <si>
    <t>Se realiza el informe y se remite mediante oficio 2018EE21359 el 14 de Noviembre de 2018
11-InformePersoneriaSept2018EE21359_14Nov18</t>
  </si>
  <si>
    <t>Oficio 2018EE18113 el 10 de Diciembre de 2018 e informe enviado a las Contraloría.
Ruta:\\10.216.160.201\control interno\2018\2. 036 INFORMES\.036.18 A ORGANISMOS DE CONTROL\PERSONERIA\12-Informe Personería Noviembre 2018</t>
  </si>
  <si>
    <t>Se realiza el informe y se remite mediante oficio 2018EE18113 el 10 de Diciembre de 2018 
2018IE18113 INF. EJECUCION PRESUPUESTAL A NOVIEMBRE DE 2018_1</t>
  </si>
  <si>
    <t xml:space="preserve">Soportes de recepción, validación, cargue en SIVICOF y certificado en la siguiente ruta:
\\Serv-backup\Historico Control Interno\$0. Auditoria y Seguimiento Contraloria Bogotá\SIVICOF\SIVICOF 2017\Para Publicación SIVICOF\SIVICOF 2017
</t>
  </si>
  <si>
    <t xml:space="preserve">Se recepciona información de las partes (contratación y financiera), se realiza validación en el aplicativo Storm User, se solicita firma del responsable y se procede al cargue en  SIVICOF la información el día 18 de Enero de 2018 obteniendo certificado. 
</t>
  </si>
  <si>
    <t xml:space="preserve">Se recepciona información de las partes (contratación y financiera), se realiza validación en el aplicativo Storm User, se solicita firma del responsable y se procede al cargue en  SIVICOF la información el día 09 de Octubre de 2018 obteniendo certificado. 
</t>
  </si>
  <si>
    <t>Soportes de recepción, validación, cargue en SIVICOF y certificado en la siguiente ruta:
\\10.216.160.201\control interno\2018\2. 036 INFORMES\.036.18 A ORGANISMOS DE CONTROL\SIVICOF\CTA MENSUAL\SEPTIEMBRE_2018</t>
  </si>
  <si>
    <t xml:space="preserve">Se recepciona información de las partes (contratación y financiera), se realiza validación en el aplicativo Storm User, se solicita firma del responsable y se procede al cargue en  SIVICOF la información el día 13 de Noviembre de 2018 obteniendo certificado. 
</t>
  </si>
  <si>
    <t>Soportes de recepción, validación, cargue en SIVICOF y certificado en la siguiente ruta:
\\10.216.160.201\control interno\2018\2. 036 INFORMES\.036.18 A ORGANISMOS DE CONTROL\SIVICOF\CTA MENSUAL\OCTUBRE_2018</t>
  </si>
  <si>
    <t>Soportes de recepción, validación, cargue en SIVICOF y certificado en la siguiente ruta:
\\10.216.160.201\control interno\2018\2. 036 INFORMES\.036.18 A ORGANISMOS DE CONTROL\SIVICOF\CTA MENSUAL\NOVIEMBRE_2018</t>
  </si>
  <si>
    <t xml:space="preserve">Se recepciona información de las partes (contratación y financiera), se realiza validación en el aplicativo Storm User, se solicita firma del responsable y se procede al cargue en  SIVICOF la información el día 11 de Diciembre de 2018 obteniendo certificado. 
</t>
  </si>
  <si>
    <t>Se realizaron las siguientes capacitaciones y talleres en los siguientes temas:
El 24 de enero de 2018 se realizó la capacitación en herramientas de gestión, en donde se expusieron temas como indicadores y gestión de riesgos.
Mediante memorando 2018IE935 del 1 de febrero de 2018 la Asesoría de Control Interno solicitó a la Oficina Asesora de Planeación la programación de una capacitación en herramientas de gestión para dar cumplimiento al Plan Anual de Auditorías, posteriormente mediante memorando 2018IE1417 la Oficina Asesora de Planeación invita a la Jornada de capacitación y sensibilización sobre Herramientas de gestión Institucionales de la Caja de la Vivienda Popular, esta jornada se desarrolló el 15 de febrero de 2018.
En los meses de abril y mayo se realizaron una serie de talleres para la reformulación del mapa de riesgos por procesos y de corrupción con las diferentes áreas de la entidad, donde se incluyó la capacitación en la metodología del DAFP.
El 16 de mayo de 2018 se realizó el taller práctico causa – raíz en el marco de los análisis de causas de los Planes de Mejoramiento.
Como evidencia de los anteriores eventos, se cuenta con listados de asistencia en \\10.216.160.201\control interno\2018\4. APOYO\5. InducciónYCapacitación</t>
  </si>
  <si>
    <t>Como evidencia de los anteriores eventos, se cuenta con listados de asistencia en \\10.216.160.201\control interno\2018\4. APOYO\5. InducciónYCapacitación</t>
  </si>
  <si>
    <t>Se realizaron reuniones para la elaboración del cuestionario para la evaluación del Control Interno contable en las siguientes fechas:
Almacen el 13 de febrero de 2018
Cartera el 16 de febrero de 2018
Presupuesto el 19 de Febrero de 2018
Tesoreria el 19 de Febrero de 2018
Contabilidad el 21 de febrero de 2018
Talento Humano el 22 de febrero de 2018 
Tecnologia de la Información y las Comunicaciones el 23 de febrero de 2018
Se desarrolló el informe de control interno contable y se remitió mediante oficio 2018IE2863 el 28 de febrero del 2018</t>
  </si>
  <si>
    <t>Informe y Oficio 2018IE2168 el 15 de febrero de 2018
Pagina WEB: https://www.cajaviviendapopular.gov.co/?q=informe-del-estado-del-control-interno</t>
  </si>
  <si>
    <t>Informe y  oficio 2018IE10830 el 09 Agosto de 2018
Ruta: \\10.216.160.201\control interno\2018\2. 036 INFORMES\.036.8 DE GESTIÓN\AUSTERIDAD\SEGUNDO TRIMESTRE
Pagina web: https://www.cajaviviendapopular.gov.co/?q=informe-del-estado-del-control-interno</t>
  </si>
  <si>
    <t>Se realizó solicitud de información a las áreas y el informe de austeridad del gasto del II trimestre de 2018 y es remitido mediante el oficio 2018IE10830 el 09 Agosto de 2018</t>
  </si>
  <si>
    <t>Se realizó solicitud a las áreas y el informe de austeridad en el gasto para el último trimestre de 2017 y se remitió mediante oficio 2018IE2168 el 15 de febrero de 2018</t>
  </si>
  <si>
    <t xml:space="preserve">Informe y Oficio 2018IE5264 el 15 de febrero de 2018
Ruta: \\10.216.160.201\control interno\2018\2. 036 INFORMES\.036.8 DE GESTIÓN\AUSTERIDAD\PRIMER TRIMESTRE
Pagina web: https://www.cajaviviendapopular.gov.co/?q=informe-del-estado-del-control-interno
</t>
  </si>
  <si>
    <t>Se realizó solicitud de información a las áreas y el informe de austeridad del gasto del I trimestre de 2018 y es remitido mediante el oficio 2018IE5264 del 30 de abril de 2018</t>
  </si>
  <si>
    <t>Se realizó solicitud de información a las áreas y el informe de austeridad del gasto del III trimestre de 2018 y es remitido mediante el oficio 2018IE15401 el 30 de octubre de 2018</t>
  </si>
  <si>
    <t>Informe y  oficio 2018IE15401 el 30 de octubre de 2018
Ruta: \\10.216.160.201\control interno\2018\2. 036 INFORMES\.036.8 DE GESTIÓN\AUSTERIDAD\TERCER TRIMESTRE
Publicado en pagina web 
https://www.cajaviviendapopular.gov.co/?q=informe-del-estado-del-control-interno</t>
  </si>
  <si>
    <t>Informe final publicado
\\10.216.160.201\control interno\2018\2. 036 INFORMES\.036.8 DE GESTIÓN\PORMENORIZADO\01 Cuatrimestre\Final
Ruta: 
https://www.cajaviviendapopular.gov.co/?q=informe-del-estado-del-control-interno</t>
  </si>
  <si>
    <t>Informe final publicado
\\10.216.160.201\control interno\2018\2. 036 INFORMES\.036.8 DE GESTIÓN\PORMENORIZADO\02 Cuatrimestre
Ruta: 
https://www.cajaviviendapopular.gov.co/?q=informe-del-estado-del-control-interno</t>
  </si>
  <si>
    <t>Informe final publicado
\\10.216.160.201\control interno\2018\2. 036 INFORMES\.036.8 DE GESTIÓN\PORMENORIZADO\03 Cuatrimestre\Informe
Ruta: 
https://www.cajaviviendapopular.gov.co/?q=informe-del-estado-del-control-interno</t>
  </si>
  <si>
    <t>Se realizó recolección de las evidencias y  constituyó el informe pormenorizado de control interno del periodo evaluado del 01 de noviembre de 2017 al 28 de febrero de 2018  el cual fue publicado en la pagina web de la CVP el 12 de Marzo de 2018.
la calificación para el primer cuatrimestre del año 2018 para la la implementación y sostenimiento del SCI bajo el MIPG fue de 66,3</t>
  </si>
  <si>
    <t>Se realizó recolección de las evidencias y  constituyó el informe pormenorizado de control interno del periodo evaluado del 01 de marzo de 2018 al 30 de junio de 2018  el cual fue publicado en la pagina web de la CVP el 13 de Julio de 2018.
la calificación para el segundo cuatrimestre del año 2018 para la la implementación y sostenimiento del SCI bajo el MIPG fue de 77,1</t>
  </si>
  <si>
    <t>Se realizó recolección de las evidencias y  constituyó el informe pormenorizado de control interno del periodo evaluado del 01 de julio de 2018 al 31 de octubre  de 2018  el cual fue publicado en la pagina web de la CVP el 09 de noviembre de 2018.
la calificación para el primer cuatrimestre del año 2018 para la la implementación y sostenimiento del SCI bajo el MIPG fue de 80,8</t>
  </si>
  <si>
    <t>Se realizó tercer seguimiento al PAA con corte al 30 de Septiembre de 2018 el cual dio un cumplimiento del 51,44% a la fecha de corte evaluada.</t>
  </si>
  <si>
    <t>Se realizó seguimiento al MECI mediante la herramienta diagnostica de la política de control interno MIPG, la cual para el primer seguimiento dio como resultado un 66,3% de cumplimiento, para el segundo seguimiento dio un 77,1%. Y para el tercer seguimiento dio un 80,8%.</t>
  </si>
  <si>
    <t>Evidencias reportan en la siguiente ruta:
\\10.216.160.201\control interno\2018\2. 036 INFORMES\.036.19 A OTRAS ENTIDADES\Decreto 215\III Trim</t>
  </si>
  <si>
    <t>Se envio memorando 2018IE5688 del 30 de abril de 2018 donde se programo reuniones con cada una de los procesos para realizar el primer sefuimiento al PAAC.
Se realizaron reuniones con cada una de los procesos donde verifico la evidencia del cumplimiento de cada una de las acciones programadas y se realizó informe de seguimiento al PAAC con corte al 30 de abril y se publica en la página web el 15 de mayo de 2018.</t>
  </si>
  <si>
    <t xml:space="preserve">
Se valida la publicación del informe al PAAC para la vigencia 2017. Adicionalmente se realizó el seguimiento al PAAC con corte al 31 de diciembre y se publica en la página web el 16 de enero de 2018.</t>
  </si>
  <si>
    <t>Se envio correo electronico el 14 de septiembre de 2018 solicitando a los procesos de la CVP el envio del II seguimiento al PAAC 2018 con sus respectivas evidencias, en los casos que fue necesario se realizarón reuniones cpn los procesos para verificar enidencia enviada y se realizó informe del seguimiento al PAAC con corte al 15 de agosto y se publica en la página web el 14 de Septiembre de 2018.</t>
  </si>
  <si>
    <t>PAAC para la vigencia 2018.
Informe final publicado.
Ruta: 
\\10.216.160.201\control interno\2018\2. 036 INFORMES\.036.8 DE GESTIÓN\PAAC\Formulación
https://www.cajaviviendapopular.gov.co/?q=estrategia-anticorrupcion</t>
  </si>
  <si>
    <t>Memorando 2018IE5688, actas de reunion con los procesos e informe nforme de I seguimiento al PAAC 2018
Ruta:  
\\10.216.160.201\control interno\2018\2. 036 INFORMES\.036.8 DE GESTIÓN\PAAC\I_Seg
https://www.cajaviviendapopular.gov.co/?q=estrategia-anticorrupcion</t>
  </si>
  <si>
    <t>Informe final publicado
Ruta: 
\\10.216.160.201\control interno\2018\2. 036 INFORMES\.036.8 DE GESTIÓN\PAAC\II_Seg
https://www.cajaviviendapopular.gov.co/?q=estrategia-anticorrupcion</t>
  </si>
  <si>
    <t xml:space="preserve">
Se valida la publicación del informe al PAAC para la vigencia 2017 la cual contienen como uno de sus componentes la Matriz de riesgos. Adicionalmente se realizó el seguimiento al PAAC con corte al 31 de diciembre y se publica en la página web el 16 de enero de 2018.</t>
  </si>
  <si>
    <t>Informe de seguimiento a mapa de riesgos de proceso y de corrupción como componente del PAAC.
 Ruta: 
\\10.216.160.201\control interno\2018\2. 036 INFORMES\.036.8 DE GESTIÓN\PAAC\II_Seg
https://www.cajaviviendapopular.gov.co/?q=estrategia-anticorrupcion</t>
  </si>
  <si>
    <t>Se realizó Informe de Seguimiento Directiva 003 de 2013. Periodo del 01 de noviembre de 2017 al 30 de septiembre de 2018
Publicado en pagina web</t>
  </si>
  <si>
    <t>Avances en el informe estas en la siguiente ruta:
\\10.216.160.201\control interno\2018\2. 036 INFORMES\.036.8 DE GESTIÓN\DERECHOS DE AUTOR</t>
  </si>
  <si>
    <t>Se presentó el informe de Convergencia hacia un Nuevo Marco Normativo contable - NICSP y se remite mediante oficio 2018IE881.</t>
  </si>
  <si>
    <t>Se presentó el informe de Convergencia hacia un Nuevo Marco Normativo contable - NICSP y se remite mediante oficio 2018IE10358</t>
  </si>
  <si>
    <t>Informe NICSP publicado en pagina web de la CVP
Ruta: 
\\10.216.160.201\control interno\2018\2. 036 INFORMES\.036.8 DE GESTIÓN\NVO MARCO NORMATIVO CONTABLE\Cuarto Trimestre 2017
https://www.cajaviviendapopular.gov.co/?q=informes-de-gestion-evaluacion-y-auditorias</t>
  </si>
  <si>
    <t>Informe NICSP publicado en pagina web de la CVP
Ruta: 
\\10.216.160.201\control interno\2018\2. 036 INFORMES\.036.8 DE GESTIÓN\NVO MARCO NORMATIVO CONTABLE\Primer Trimestre 2018
https://www.cajaviviendapopular.gov.co/?q=informes-de-gestion-evaluacion-y-auditorias</t>
  </si>
  <si>
    <t>Informe NICSP publicado en pagina web de la CVP
Ruta: 
\\10.216.160.201\control interno\2018\2. 036 INFORMES\.036.8 DE GESTIÓN\NVO MARCO NORMATIVO CONTABLE\Segundo Trimestre 2018
https://www.cajaviviendapopular.gov.co/?q=informes-de-gestion-evaluacion-y-auditorias</t>
  </si>
  <si>
    <t>Se presentó el informe de Convergencia hacia un Nuevo Marco Normativo contable - NICSP y se remite mediante oficio 2018IE15526 del 31 de octubre de 2018.</t>
  </si>
  <si>
    <t>Informe NICSP publicado en pagina web de la CVP
Ruta: 
\\10.216.160.201\control interno\2018\2. 036 INFORMES\.036.8 DE GESTIÓN\NVO MARCO NORMATIVO CONTABLE\Tercer Trimestre 2018
https://www.cajaviviendapopular.gov.co/?q=informes-de-gestion-evaluacion-y-auditorias</t>
  </si>
  <si>
    <t>Correo electronico del 24 de septiembre de 2018 a la Oficina asesora de Planeación</t>
  </si>
  <si>
    <t>Se envio correo electronico el 24 de septiembre de 2018 a la Oficina Asesora de Planeación indicado que no se tuvo  modificaciones al Normograma del proceso "Evaluación de la Gestión" con corte al 31 de agosto de 2018.</t>
  </si>
  <si>
    <t xml:space="preserve">Se envió  correo electornico el 05 de Julio de 2018 a la Oficina asesora de Planeación con matriz actualizada del marco legal del proceso de Evaluación de la Gestión </t>
  </si>
  <si>
    <t>Correo electronico del 05 de julio de 2018 a la Oficina asesora de Planeación</t>
  </si>
  <si>
    <t>Correo electronico del 13 de diciembre de 2018 a la Oficina Asesora de Planeación</t>
  </si>
  <si>
    <t>Correo electronico del 06 de noviembre de 2018  a la Oficina Asesora de Planeación</t>
  </si>
  <si>
    <t xml:space="preserve">Se envió  correo electronico el  06 de noviembre de 2018 a la Oficina Asesora de Planeación con matriz actualizada del marco legal del proceso de Evaluación de la Gestión </t>
  </si>
  <si>
    <t xml:space="preserve">Se envió  correo electronico el  13 de diciembre de 2018 a la Oficina Asesora de Planeación con matriz actualizada del marco legal del proceso de Evaluación de la Gestión </t>
  </si>
  <si>
    <t xml:space="preserve">Se envió  correo electronico el  12 de octubre de 2018 a la Oficina Asesora de Planeación con matriz actualizada del marco legal del proceso de Evaluación de la Gestión </t>
  </si>
  <si>
    <t>Correo electronico del  12 de octubre de 2018  a la Oficina Asesora de Planeación</t>
  </si>
  <si>
    <t>Informe final  en la siguiente ruta: \\10.216.160.201\control interno\2018\INFORME FINAL CMD.Temp\Boton de transparencia</t>
  </si>
  <si>
    <t>Se contrataron dos personas un ingeniero civil (CTO 559) y un Ingeniero Industrial  (CTO 560).</t>
  </si>
  <si>
    <t>Cuentas Radicadas para el mes de enero de 2018. (Contratos 084, 223, 213 y 207)</t>
  </si>
  <si>
    <t>Cuentas Radicadas para el mes de noviembre de 2018 (Contratos 559 y 560 de 2018 )</t>
  </si>
  <si>
    <t>Cuentas Radicadas para el mes de diciembre de 2018 (Contratos 559 y 560 de 2018 )</t>
  </si>
  <si>
    <t>Cuentas radicadas 
Ruta: \\10.216.160.201\control interno\2018\4. APOYO\3. Contratación\CUENTAS_SISCO_2018\2. RADICACION_CUENTAS_2020</t>
  </si>
  <si>
    <t>Profesionales contratados para el primer semestre del 2018. (Contratos 084 y 223 de 2018 )</t>
  </si>
  <si>
    <t>Ruta: \\10.216.160.201\control interno\2018\2. 036 INFORMES\.036.19 A OTRAS ENTIDADES\Decreto 215\I Trim</t>
  </si>
  <si>
    <t>Se realizó el seguimiento a través de decreto 215 de 2017 del primer trimestre y se envio Informe de seguimiento metas PDD corte 30 de marzo de 2018 a DIRECCION DISTRITAL DE DESARROLLO INSTITUCIONAL el día  08 de mayo de 2018</t>
  </si>
  <si>
    <t>Ruta: \\10.216.160.201\control interno\2018\2. 036 INFORMES\.036.19 A OTRAS ENTIDADES\Decreto 215\II Trim</t>
  </si>
  <si>
    <t>Ruta: \\10.216.160.201\control interno\2018\2. 036 INFORMES\.036.19 A OTRAS ENTIDADES\Decreto 215\IV Trim 2017</t>
  </si>
  <si>
    <t>Se realizó el seguimiento a través de decreto 215 de 2017 del cuarto trimestre de 2017 r trimestre y se envio Informe de seguimiento metas PDD corte 30 de marzo de 2018 a DIRECCION DISTRITAL DE DESARROLLO INSTITUCIONAL el día  06 de febrero de 2018</t>
  </si>
  <si>
    <t>Se realizó el seguimiento a través de decreto 215 de 2017 del segundo trimestre  y se envio Informe de seguimiento metas PDD corte 30 de marzo de 2018 a DIRECCION DISTRITAL DE DESARROLLO INSTITUCIONAL el día  05 de septiembre de 2018</t>
  </si>
  <si>
    <t>Se realizaron la herramientas de auditpria la cuales esta publicada en la carpeta de calidad:
1.    208-CI-Mn-02 Estatuto Auditoria Interna V1
2.    Resolución 005 de 2019 de adopción del Estatuto de Auditoría Interna
3.    208-CI-Mn-01 Código Etica de los Auditores Internos CVP V2
4.    208-CI-Ft-14 CARTA DE REPRESENTACION V1</t>
  </si>
  <si>
    <t>Herramientas de auditoria enviados:
\\10.216.160.201\calidad\16. PROCESO EVALUACIÓN DE LA GESTIÓN</t>
  </si>
  <si>
    <t>Ruta: \\10.216.160.201\control interno\2018\4. APOYO\2. CorrespondenciaExterna\2018ER11956_AusteridadGastoCVP</t>
  </si>
  <si>
    <t>Se  remitió proyecto de respuesta a la solicitud efectuada por la contraloría para su revisión. Remito para tales efectos los siguientes archivos:
1. Respuesta Rad 2018ER11956 oficio
2. Respuesta Rad 2018ER11956 anexos
3. 240818 - RTA. CONTROL INTERNO - AUSTERIDAD GASTO PÚBLICO (Documento remitido por la Subdirección Administrativa)
4. 2018IE11707_Respuesta2018ER11956Financiera
5. 208-SADM-Ft-59 OFICIO Respuesta Requerimiento Contraloría (Oficina TIC) y su memorando escaneado.</t>
  </si>
  <si>
    <t xml:space="preserve">CONTEXTO DEL PROCESO 208-PLA-Ft-75
REGISTRO DE CONTROL INTERNO 08-PLA-Ft-75
MAPA DE RIESGOS 208-PLA-Ft-05
</t>
  </si>
  <si>
    <t xml:space="preserve">Informe de seguimiento a mapa de riesgos de proceso y de corrupción como componente del PAAC.
Publicado en pagina web en la siguiente ruta:
</t>
  </si>
  <si>
    <t>Se solicito autocontrol mediante memorando 2018IE15776_PrimerSeguimientoProcesos a todos los procesos, a lo cual se contesto por los mismos mediante memorando y correos electronicos, con el seguimiento a las acciones planetadas con sus respectivas evidencias, las cuales fueron consolidadas y cuando fue necesario se realizó reuniones para revisar evidencias de acciones formuladas. Se realizó informe del primer seguimiento al plan de mejoramiento por procesos.</t>
  </si>
  <si>
    <t>Se solicito autocontrol mediante memorando 2018IE15776_PrimerSeguimientoProcesos a todos los procesos, alo cual se contesto por los mismos mediante memorando y correos electronicos, con el seguimiento a las acciones planetadas con sus respectivas evidencias, las cuales fueron consolidadas y cuando fue necesario se realizó reuniones para revisar evidencias de acciones formuladas. Se realizó informe del primer seguimiento al plan de mejoramiento por procesos.</t>
  </si>
  <si>
    <t>No se ha establecido fecha para realizar la evaluación FURAG por parte del DAFP</t>
  </si>
  <si>
    <t>N/A</t>
  </si>
  <si>
    <t>Cuadro de revisión numeral 7 Ley 1712
\\10.216.160.201\control interno\2018\4. APOYO\4. Planta\Concertación2018\Fernando_Reinoso\Evidencias_Entregables\03. Entregable3_Seguimiento_#_7_Boton_Transparencia</t>
  </si>
  <si>
    <t>Teniendo en cuenta la circular 006 del Director Distrital de Desarrollo Institucional  del 13/07/2017, con asunto "Orientaciones para el reporte de informes Decreto Distrital 215 de 2017", en la cual se establece que  "El reporte del seguimiento a la implementación y sostenibilidad del Sistema Integrado de Gestión (SIG), no debera ser reportado a traves del Sistema de Información del Sistema Integrado de Gestión (SISIG) de la Secretaría General de la Alcaldía Mayor de Bogotá D.C.
Lo anterior, teniendo en cuenta que en cumplimiento de lo establecido en el paragrafo del articulo 4 del Decreto Distrital 215 de 2017, la Dirección Distrital de Desarrollo Institucional como coordinador del SIG de Distrio Capital, consolidará y analizará la información reportada por las entidades y organismos dsitritales sobre el estado del Modelo Intregado de Planeación y Gestión en el aplicativo FURAG del DAFP, el cual contiene las caracteristicas de los productos del Sistema Integrado de Gestión".
Dado lo anterior y que el DAFP no realizó apertura del aplicativo FURAG en la vigencia 2018 (siendo la ultimo reporte FURAG en el mes de Noviembre de 2017), no aplica la realización de esta actividad hasta tanto no se de apertura del aplicativo FURAG por parte del DAFP.</t>
  </si>
  <si>
    <t>Se realizó tercer informe de seguimiento y recomendaciones orientadas al cumplimiento de las metas del plan de desarrollo artículo 3 decreto 215 de 2017 con corte al 30 de septiembre de 2018 de la Caja de Vivienda Popular.</t>
  </si>
  <si>
    <t>Actas de comité de conciliación</t>
  </si>
  <si>
    <t>Se ha asisitido a todos los comités de conciliación y se han realizao los aportges pertinentes desde control interno sobre los temas tratados en cada comité</t>
  </si>
  <si>
    <t>Se realizo memorando 2018IE3120 del 02/03/2018 en el cual se solicita la descrpción de las acciones emprendidas por la Oficina asesora de Planeación, para que la CVP realice el autodiagnostico de que trata el numeral 4 de la pagina 18 del Manual Operativo del MIPG.
Adicionalmente hasta el 16 de Octubre de 2018 salio el Decreto 591 por medio del cual se adopta el Modelo Integrado de Planeacción y Gestión nacional y se dictan otra disposiciones.</t>
  </si>
  <si>
    <t>memorando 2018IE3120 del 02/03/2018</t>
  </si>
  <si>
    <t>Asesora de Control Interno - Código 105 - Grado 01</t>
  </si>
  <si>
    <t>Firma: IVONNE ANDREA TORRES CRUZ - ASESORA DE CONTROL INTERNO - CAJA DE LA VIVIENDA POPULAR</t>
  </si>
  <si>
    <t>Respuesta a personería, CID sobre  informe de auditoria de la Contraloría, PM y Estado de PM</t>
  </si>
  <si>
    <t>Se realizaron 134 solicitudes de información por parte de entes externos (Excepto consejo) a los cuales se les llevaba trazabilidad en los términos de la respuesta. Esta actividad dejó de llevarse a cabo desde diciembre de 2018, cuando la actividad retornó al despacho de la dirección general</t>
  </si>
  <si>
    <t>Emitir conceptos en relación con la aplicación de nueva normatividad (Decreto 612 del 4 de abril de 2018 - Integración de los planes institucionales y estratégicos al Plan de Acción) y (Decreto 1273 del 23 de julio de 2018 - Pago y retención de aportes al Sistema de Seguridad Integral y Parafiscales de los trabajadores independientes)</t>
  </si>
  <si>
    <t>Correo electrónico de Ivonne Torres para los jefes de dependencia y sus enlaces, enviando el decreto y el análisis realizado desde Control Interno (04/04/2018 y 27/07/2018)</t>
  </si>
  <si>
    <t>Se realizó el estudio de mercado y se solicitaron los recursos para hacer la auditoría mediante un proceso de mínima cuantía, sin embargo el ordenador del gasto con memorando 2018IE17104 del 28-Nov-2018, indicó que no era posible realizar el trámite dados los ajustes y correcciones que se habían solicitado al proceso y que por tema de tiempos, esta actividad no podría ejecutarse en la vigencia 2018, siendo que los recursos quedarían compromentidos, pero sin girar, así que no se dió trámite al proceso.</t>
  </si>
  <si>
    <t>Actas de comité en custodia de los secretarios de los comités mencionados</t>
  </si>
  <si>
    <t>No se realizó la actividad, ya que el abogado fue contratado a finales de la vigencia, siendo que se dedicó a realizar otras obligaciones contractuales más urgentes</t>
  </si>
  <si>
    <t>Se rediseñó la herramienta de formulación y seguimiento de los riesgos a través de los siguiente formatos:
208-PLA-Ft-73 REGISTRO DE LA GESTIÓN DEL RIESGO
208-PLA-Ft-74 REGISTRO DE LA GESTION DE RIESGOS DE CORRUPCIÓN
208-PLA-Ft-75 CONTEXTO DEL PROCESO</t>
  </si>
  <si>
    <t>No se realizó la actividad, debido a la rotación del equipo de trabajo, renuncia del profesional de planta temporal desde el 21Ago2018, retiro de tres contratistas, de los cuales solamente se contrataron 2 de ellos por los últimos cuatro meses del año y un último que se contrató en el último mes del año. No se reprogramó el PAA</t>
  </si>
  <si>
    <t>PAAC para la vigencia 2018.
Informe final publicado.
Ruta: 
\\10.216.160.201\control interno\2018\2. 036 INFORMES\.036.8 DE GESTIÓN\PAAC\Formulación
https://www.cajaviviendapopular.gov.co/?q=estrategia-anticorrupcion</t>
  </si>
  <si>
    <t>Ruta:
\\10.216.160.201\control interno\2018\2. 036 INFORMES\.036.19 A OTRAS ENTIDADES\Directiva 002
https://www.cajaviviendapopular.gov.co/?q=informes-de-gestion-evaluacion-y-auditorias</t>
  </si>
  <si>
    <t>Ruta:
\\10.216.160.201\control interno\2018\2. 036 INFORMES\.036.19 A OTRAS ENTIDADES\Directiva 003
https://www.cajaviviendapopular.gov.co/?q=informes-de-gestion-evaluacion-y-auditorias</t>
  </si>
  <si>
    <t>Se realizó Informe de Seguimiento Directiva 003 de 2013. Periodo del 01 de noviembre de 2017 al 30 de septiembre de 2018
Publicado en página web</t>
  </si>
  <si>
    <t>Mediante correo electrónico del 18Jul2018 de la contratista Carolina Montoya Duque, se hace entrega del informe de seguimiento al comité técnico de sostenibilidad contable</t>
  </si>
  <si>
    <t>Recepción de solicitud</t>
  </si>
  <si>
    <t>Reparto de solicitud</t>
  </si>
  <si>
    <t>Revisión de respuesta y soportes</t>
  </si>
  <si>
    <t>Entrega a ente de control y copia en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</si>
</sst>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quot;€&quot;_-;\-* #,##0.00\ &quot;€&quot;_-;_-* &quot;-&quot;??\ &quot;€&quot;_-;_-@_-"/>
    <numFmt numFmtId="166" formatCode="_-* #,##0.00\ _€_-;\-* #,##0.00\ _€_-;_-* &quot;-&quot;??\ _€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charset val="1"/>
    </font>
    <font>
      <sz val="9"/>
      <color theme="1"/>
      <name val="Arial"/>
      <family val="2"/>
    </font>
    <font>
      <b/>
      <sz val="9"/>
      <color theme="1"/>
      <name val="Arial"/>
      <family val="2"/>
    </font>
    <font>
      <sz val="10"/>
      <name val="Arial"/>
      <family val="2"/>
    </font>
    <font>
      <sz val="10"/>
      <name val="Arial"/>
      <family val="2"/>
    </font>
    <font>
      <sz val="11"/>
      <color theme="1"/>
      <name val="Arial"/>
      <family val="2"/>
    </font>
    <font>
      <sz val="10"/>
      <color theme="1"/>
      <name val="Arial"/>
      <family val="2"/>
    </font>
    <font>
      <b/>
      <sz val="9"/>
      <color rgb="FF000000"/>
      <name val="Arial"/>
      <family val="2"/>
    </font>
    <font>
      <b/>
      <sz val="10"/>
      <color theme="1"/>
      <name val="Arial"/>
      <family val="2"/>
    </font>
    <font>
      <b/>
      <sz val="16"/>
      <color theme="1"/>
      <name val="Arial"/>
      <family val="2"/>
    </font>
    <font>
      <sz val="10"/>
      <color theme="0"/>
      <name val="Arial"/>
      <family val="2"/>
    </font>
    <font>
      <b/>
      <sz val="10"/>
      <name val="Calibri"/>
      <family val="2"/>
      <scheme val="minor"/>
    </font>
    <font>
      <sz val="10"/>
      <color rgb="FF000000"/>
      <name val="Calibri"/>
      <family val="2"/>
      <scheme val="minor"/>
    </font>
    <font>
      <sz val="10"/>
      <name val="Calibri"/>
      <family val="2"/>
      <scheme val="minor"/>
    </font>
    <font>
      <sz val="10"/>
      <color theme="1"/>
      <name val="Calibri"/>
      <family val="2"/>
      <scheme val="minor"/>
    </font>
    <font>
      <sz val="9"/>
      <name val="Arial"/>
      <family val="2"/>
    </font>
    <font>
      <sz val="11"/>
      <color rgb="FFFF0000"/>
      <name val="Calibri"/>
      <family val="2"/>
      <scheme val="minor"/>
    </font>
    <font>
      <b/>
      <sz val="11"/>
      <color theme="1"/>
      <name val="Arial"/>
      <family val="2"/>
    </font>
    <font>
      <b/>
      <sz val="12"/>
      <color theme="1"/>
      <name val="Arial"/>
      <family val="2"/>
    </font>
  </fonts>
  <fills count="26">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rgb="FFD8D8D8"/>
        <bgColor rgb="FF000000"/>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3" tint="0.79998168889431442"/>
        <bgColor rgb="FFD9D9D9"/>
      </patternFill>
    </fill>
    <fill>
      <patternFill patternType="solid">
        <fgColor theme="2" tint="-9.9978637043366805E-2"/>
        <bgColor rgb="FFD9D9D9"/>
      </patternFill>
    </fill>
    <fill>
      <patternFill patternType="solid">
        <fgColor theme="0" tint="-4.9989318521683403E-2"/>
        <bgColor rgb="FFD9D9D9"/>
      </patternFill>
    </fill>
    <fill>
      <patternFill patternType="solid">
        <fgColor theme="9" tint="0.79998168889431442"/>
        <bgColor rgb="FFD9D9D9"/>
      </patternFill>
    </fill>
    <fill>
      <patternFill patternType="solid">
        <fgColor rgb="FF92D050"/>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rgb="FF0066FF"/>
        <bgColor indexed="64"/>
      </patternFill>
    </fill>
    <fill>
      <patternFill patternType="solid">
        <fgColor rgb="FFFFFF00"/>
        <bgColor indexed="64"/>
      </patternFill>
    </fill>
    <fill>
      <patternFill patternType="solid">
        <fgColor rgb="FFFF00FF"/>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bottom style="thin">
        <color theme="4" tint="0.39997558519241921"/>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46">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0" fontId="6" fillId="0" borderId="0"/>
    <xf numFmtId="165"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0" fontId="1" fillId="0" borderId="0"/>
    <xf numFmtId="0" fontId="7" fillId="0" borderId="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1" fillId="0" borderId="0"/>
    <xf numFmtId="0" fontId="1" fillId="0" borderId="0"/>
    <xf numFmtId="164" fontId="1" fillId="0" borderId="0" applyFont="0" applyFill="0" applyBorder="0" applyAlignment="0" applyProtection="0"/>
    <xf numFmtId="0" fontId="1" fillId="0" borderId="0"/>
    <xf numFmtId="0" fontId="7" fillId="0" borderId="0"/>
    <xf numFmtId="0" fontId="1" fillId="0" borderId="0"/>
    <xf numFmtId="165"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0" fontId="1" fillId="0" borderId="0"/>
    <xf numFmtId="0" fontId="7" fillId="0" borderId="0"/>
    <xf numFmtId="0" fontId="1" fillId="0" borderId="0"/>
    <xf numFmtId="9" fontId="7" fillId="0" borderId="0" applyFont="0" applyFill="0" applyBorder="0" applyAlignment="0" applyProtection="0"/>
    <xf numFmtId="9" fontId="7" fillId="0" borderId="0" applyFont="0" applyFill="0" applyBorder="0" applyAlignment="0" applyProtection="0"/>
  </cellStyleXfs>
  <cellXfs count="134">
    <xf numFmtId="0" fontId="0" fillId="0" borderId="0" xfId="0"/>
    <xf numFmtId="0" fontId="8" fillId="0" borderId="0" xfId="0" applyFont="1"/>
    <xf numFmtId="0" fontId="9" fillId="0" borderId="0" xfId="0" applyFont="1"/>
    <xf numFmtId="0" fontId="4" fillId="0" borderId="0" xfId="0" applyFont="1"/>
    <xf numFmtId="0" fontId="11" fillId="0" borderId="1" xfId="0" applyFont="1" applyBorder="1" applyAlignment="1">
      <alignment horizontal="left" vertical="center" indent="1"/>
    </xf>
    <xf numFmtId="0" fontId="5" fillId="0" borderId="2" xfId="0" applyFont="1" applyBorder="1" applyAlignment="1">
      <alignment horizontal="left" vertical="top"/>
    </xf>
    <xf numFmtId="0" fontId="5" fillId="0" borderId="6" xfId="0" applyFont="1" applyBorder="1" applyAlignment="1">
      <alignment vertical="top"/>
    </xf>
    <xf numFmtId="0" fontId="2" fillId="0" borderId="0" xfId="0" applyFont="1"/>
    <xf numFmtId="0" fontId="0" fillId="0" borderId="0" xfId="0" applyAlignment="1">
      <alignment wrapText="1"/>
    </xf>
    <xf numFmtId="9" fontId="0" fillId="0" borderId="0" xfId="0" applyNumberFormat="1"/>
    <xf numFmtId="0" fontId="10" fillId="11" borderId="12" xfId="2" applyFont="1" applyFill="1" applyBorder="1" applyAlignment="1">
      <alignment horizontal="center" vertical="center" wrapText="1"/>
    </xf>
    <xf numFmtId="0" fontId="10" fillId="9" borderId="12" xfId="2" applyFont="1" applyFill="1" applyBorder="1" applyAlignment="1">
      <alignment horizontal="center" vertical="center" wrapText="1"/>
    </xf>
    <xf numFmtId="14" fontId="13" fillId="0" borderId="0" xfId="0" applyNumberFormat="1" applyFont="1"/>
    <xf numFmtId="0" fontId="10" fillId="10" borderId="12" xfId="2" applyFont="1" applyFill="1" applyBorder="1" applyAlignment="1">
      <alignment horizontal="center" vertical="center"/>
    </xf>
    <xf numFmtId="0" fontId="14" fillId="4" borderId="1" xfId="13" applyFont="1" applyFill="1" applyBorder="1" applyAlignment="1">
      <alignment horizontal="center" vertical="center"/>
    </xf>
    <xf numFmtId="0" fontId="15" fillId="5" borderId="1" xfId="13" applyFont="1" applyFill="1" applyBorder="1" applyAlignment="1">
      <alignment vertical="center" wrapText="1"/>
    </xf>
    <xf numFmtId="0" fontId="15" fillId="6" borderId="1" xfId="13" applyFont="1" applyFill="1" applyBorder="1" applyAlignment="1">
      <alignment horizontal="left" vertical="center" wrapText="1"/>
    </xf>
    <xf numFmtId="0" fontId="15" fillId="6" borderId="1" xfId="13" applyFont="1" applyFill="1" applyBorder="1" applyAlignment="1">
      <alignment horizontal="left" vertical="center" wrapText="1" readingOrder="1"/>
    </xf>
    <xf numFmtId="0" fontId="16" fillId="6" borderId="1" xfId="7" applyFont="1" applyFill="1" applyBorder="1" applyAlignment="1">
      <alignment vertical="center" wrapText="1"/>
    </xf>
    <xf numFmtId="0" fontId="15" fillId="7" borderId="1" xfId="13" applyFont="1" applyFill="1" applyBorder="1" applyAlignment="1">
      <alignment vertical="center" wrapText="1"/>
    </xf>
    <xf numFmtId="0" fontId="15" fillId="8" borderId="1" xfId="13" applyFont="1" applyFill="1" applyBorder="1" applyAlignment="1">
      <alignment horizontal="left" vertical="center" wrapText="1" readingOrder="1"/>
    </xf>
    <xf numFmtId="0" fontId="16" fillId="8" borderId="1" xfId="7" applyFont="1" applyFill="1" applyBorder="1" applyAlignment="1">
      <alignment vertical="center"/>
    </xf>
    <xf numFmtId="0" fontId="16" fillId="8" borderId="1" xfId="7" applyFont="1" applyFill="1" applyBorder="1" applyAlignment="1">
      <alignment vertical="center" wrapText="1"/>
    </xf>
    <xf numFmtId="0" fontId="15" fillId="3" borderId="1" xfId="13" applyFont="1" applyFill="1" applyBorder="1" applyAlignment="1">
      <alignment vertical="center" wrapText="1"/>
    </xf>
    <xf numFmtId="0" fontId="16" fillId="2" borderId="1" xfId="7" applyFont="1" applyFill="1" applyBorder="1" applyAlignment="1">
      <alignment vertical="center"/>
    </xf>
    <xf numFmtId="0" fontId="15" fillId="2" borderId="1" xfId="13" applyFont="1" applyFill="1" applyBorder="1" applyAlignment="1">
      <alignment horizontal="left" vertical="center" wrapText="1" readingOrder="1"/>
    </xf>
    <xf numFmtId="0" fontId="16" fillId="2" borderId="1" xfId="7" applyFont="1" applyFill="1" applyBorder="1" applyAlignment="1">
      <alignment vertical="center" wrapText="1"/>
    </xf>
    <xf numFmtId="0" fontId="4" fillId="0" borderId="12" xfId="0" applyFont="1" applyBorder="1" applyAlignment="1" applyProtection="1">
      <alignment horizontal="center" vertical="center" wrapText="1"/>
    </xf>
    <xf numFmtId="14" fontId="4" fillId="0" borderId="12" xfId="0" applyNumberFormat="1"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2" xfId="0" applyFont="1" applyBorder="1" applyAlignment="1" applyProtection="1">
      <alignment horizontal="justify" vertical="center" wrapText="1"/>
      <protection locked="0"/>
    </xf>
    <xf numFmtId="9" fontId="4" fillId="0" borderId="12" xfId="0" applyNumberFormat="1" applyFont="1" applyBorder="1" applyAlignment="1" applyProtection="1">
      <alignment horizontal="center" vertical="center"/>
      <protection locked="0"/>
    </xf>
    <xf numFmtId="0" fontId="4" fillId="0" borderId="12" xfId="0" applyFont="1" applyBorder="1" applyAlignment="1" applyProtection="1">
      <alignment horizontal="center" vertical="center" wrapText="1"/>
      <protection locked="0"/>
    </xf>
    <xf numFmtId="14" fontId="4" fillId="0" borderId="3" xfId="0" applyNumberFormat="1"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10" fontId="4" fillId="0" borderId="12" xfId="1" applyNumberFormat="1" applyFont="1" applyBorder="1" applyAlignment="1" applyProtection="1">
      <alignment horizontal="center" vertical="center"/>
    </xf>
    <xf numFmtId="0" fontId="0" fillId="13" borderId="0" xfId="0" applyFill="1"/>
    <xf numFmtId="0" fontId="0" fillId="14" borderId="0" xfId="0" applyFill="1"/>
    <xf numFmtId="0" fontId="0" fillId="15" borderId="0" xfId="0" applyFill="1"/>
    <xf numFmtId="0" fontId="0" fillId="2" borderId="0" xfId="0" applyFill="1"/>
    <xf numFmtId="0" fontId="0" fillId="16" borderId="0" xfId="0" applyFill="1"/>
    <xf numFmtId="0" fontId="0" fillId="17" borderId="0" xfId="0" applyFill="1"/>
    <xf numFmtId="14" fontId="5" fillId="0" borderId="2" xfId="0" applyNumberFormat="1" applyFont="1" applyBorder="1" applyAlignment="1" applyProtection="1">
      <alignment horizontal="left" vertical="center"/>
      <protection locked="0"/>
    </xf>
    <xf numFmtId="0" fontId="5" fillId="0" borderId="2" xfId="0" applyFont="1" applyBorder="1" applyAlignment="1" applyProtection="1">
      <alignment horizontal="left" vertical="center" wrapText="1"/>
      <protection locked="0"/>
    </xf>
    <xf numFmtId="1" fontId="4" fillId="0" borderId="3" xfId="0" applyNumberFormat="1" applyFont="1" applyBorder="1" applyAlignment="1" applyProtection="1">
      <alignment horizontal="center" vertical="center"/>
      <protection locked="0"/>
    </xf>
    <xf numFmtId="1" fontId="4" fillId="0" borderId="3" xfId="0" applyNumberFormat="1" applyFont="1" applyBorder="1" applyAlignment="1" applyProtection="1">
      <alignment horizontal="center" vertical="center" wrapText="1"/>
      <protection locked="0"/>
    </xf>
    <xf numFmtId="0" fontId="8" fillId="0" borderId="10" xfId="0" applyFont="1" applyBorder="1"/>
    <xf numFmtId="10" fontId="4" fillId="0" borderId="12" xfId="1" applyNumberFormat="1" applyFont="1" applyBorder="1" applyAlignment="1" applyProtection="1">
      <alignment horizontal="center" vertical="center"/>
      <protection locked="0"/>
    </xf>
    <xf numFmtId="0" fontId="0" fillId="18" borderId="0" xfId="0" applyFill="1"/>
    <xf numFmtId="14" fontId="4" fillId="19" borderId="12" xfId="0" applyNumberFormat="1" applyFont="1" applyFill="1" applyBorder="1" applyAlignment="1" applyProtection="1">
      <alignment horizontal="center" vertical="center"/>
      <protection locked="0"/>
    </xf>
    <xf numFmtId="0" fontId="17" fillId="0" borderId="1" xfId="0" applyFont="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2" xfId="0" applyFont="1" applyFill="1" applyBorder="1" applyAlignment="1" applyProtection="1">
      <alignment horizontal="justify" vertical="center" wrapText="1"/>
      <protection locked="0"/>
    </xf>
    <xf numFmtId="0" fontId="4" fillId="0" borderId="12" xfId="0" applyFont="1" applyFill="1" applyBorder="1" applyAlignment="1" applyProtection="1">
      <alignment horizontal="center" vertical="center" wrapText="1"/>
      <protection locked="0"/>
    </xf>
    <xf numFmtId="10" fontId="4" fillId="0" borderId="12" xfId="1" applyNumberFormat="1" applyFont="1" applyFill="1" applyBorder="1" applyAlignment="1" applyProtection="1">
      <alignment horizontal="center" vertical="center"/>
    </xf>
    <xf numFmtId="0" fontId="8" fillId="0" borderId="0" xfId="0" applyFont="1" applyFill="1"/>
    <xf numFmtId="14" fontId="4" fillId="0" borderId="12" xfId="0" applyNumberFormat="1" applyFont="1" applyFill="1" applyBorder="1" applyAlignment="1" applyProtection="1">
      <alignment horizontal="center" vertical="center"/>
      <protection locked="0"/>
    </xf>
    <xf numFmtId="10" fontId="4" fillId="0" borderId="12" xfId="1" applyNumberFormat="1" applyFont="1" applyFill="1" applyBorder="1" applyAlignment="1" applyProtection="1">
      <alignment horizontal="center" vertical="center"/>
      <protection locked="0"/>
    </xf>
    <xf numFmtId="0" fontId="18" fillId="0" borderId="12" xfId="0" applyFont="1" applyFill="1" applyBorder="1" applyAlignment="1" applyProtection="1">
      <alignment horizontal="justify" vertical="center" wrapText="1"/>
      <protection locked="0"/>
    </xf>
    <xf numFmtId="0" fontId="18" fillId="0" borderId="12" xfId="0" applyFont="1" applyFill="1" applyBorder="1" applyAlignment="1" applyProtection="1">
      <alignment horizontal="center" vertical="center" wrapText="1"/>
      <protection locked="0"/>
    </xf>
    <xf numFmtId="0" fontId="4" fillId="16" borderId="12" xfId="0" applyFont="1" applyFill="1" applyBorder="1" applyAlignment="1" applyProtection="1">
      <alignment horizontal="center" vertical="center"/>
      <protection locked="0"/>
    </xf>
    <xf numFmtId="0" fontId="10" fillId="11" borderId="13" xfId="2" applyFont="1" applyFill="1" applyBorder="1" applyAlignment="1">
      <alignment vertical="center" wrapText="1"/>
    </xf>
    <xf numFmtId="0" fontId="10" fillId="12" borderId="13" xfId="2"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NumberFormat="1"/>
    <xf numFmtId="10" fontId="0" fillId="0" borderId="0" xfId="0" applyNumberFormat="1"/>
    <xf numFmtId="10" fontId="0" fillId="0" borderId="0" xfId="1" applyNumberFormat="1" applyFont="1"/>
    <xf numFmtId="0" fontId="2" fillId="20" borderId="14" xfId="0" applyFont="1" applyFill="1" applyBorder="1"/>
    <xf numFmtId="0" fontId="19" fillId="0" borderId="0" xfId="0" applyFont="1" applyAlignment="1">
      <alignment horizontal="left"/>
    </xf>
    <xf numFmtId="10" fontId="19" fillId="0" borderId="0" xfId="1" applyNumberFormat="1" applyFont="1"/>
    <xf numFmtId="0" fontId="19" fillId="0" borderId="0" xfId="0" applyFont="1"/>
    <xf numFmtId="0" fontId="4" fillId="21" borderId="12" xfId="0" applyFont="1" applyFill="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0" fillId="0" borderId="19" xfId="0" applyBorder="1"/>
    <xf numFmtId="0" fontId="0" fillId="0" borderId="18" xfId="0" applyBorder="1"/>
    <xf numFmtId="0" fontId="0" fillId="0" borderId="20" xfId="0" applyBorder="1"/>
    <xf numFmtId="14" fontId="18" fillId="0" borderId="12" xfId="0" applyNumberFormat="1" applyFont="1" applyFill="1" applyBorder="1" applyAlignment="1" applyProtection="1">
      <alignment horizontal="center" vertical="center"/>
      <protection locked="0"/>
    </xf>
    <xf numFmtId="10" fontId="4" fillId="22" borderId="12" xfId="1" applyNumberFormat="1" applyFont="1" applyFill="1" applyBorder="1" applyAlignment="1" applyProtection="1">
      <alignment horizontal="center" vertical="center"/>
    </xf>
    <xf numFmtId="10" fontId="4" fillId="23" borderId="12" xfId="1" applyNumberFormat="1" applyFont="1" applyFill="1" applyBorder="1" applyAlignment="1" applyProtection="1">
      <alignment horizontal="center" vertical="center"/>
    </xf>
    <xf numFmtId="10" fontId="4" fillId="24" borderId="12" xfId="1" applyNumberFormat="1" applyFont="1" applyFill="1" applyBorder="1" applyAlignment="1" applyProtection="1">
      <alignment horizontal="center" vertical="center"/>
    </xf>
    <xf numFmtId="10" fontId="18" fillId="23" borderId="12" xfId="1" applyNumberFormat="1" applyFont="1" applyFill="1" applyBorder="1" applyAlignment="1" applyProtection="1">
      <alignment horizontal="center" vertical="center"/>
    </xf>
    <xf numFmtId="10" fontId="18" fillId="22" borderId="12" xfId="1" applyNumberFormat="1" applyFont="1" applyFill="1" applyBorder="1" applyAlignment="1" applyProtection="1">
      <alignment horizontal="center" vertical="center"/>
    </xf>
    <xf numFmtId="0" fontId="0" fillId="0" borderId="0" xfId="0" applyBorder="1"/>
    <xf numFmtId="0" fontId="8" fillId="0" borderId="0" xfId="0" applyFont="1" applyBorder="1"/>
    <xf numFmtId="0" fontId="20" fillId="0" borderId="10" xfId="0" applyFont="1" applyBorder="1"/>
    <xf numFmtId="0" fontId="4" fillId="25" borderId="12" xfId="0" applyFont="1" applyFill="1" applyBorder="1" applyAlignment="1" applyProtection="1">
      <alignment horizontal="center" vertical="center"/>
      <protection locked="0"/>
    </xf>
    <xf numFmtId="0" fontId="4" fillId="25" borderId="12" xfId="0" applyFont="1" applyFill="1" applyBorder="1" applyAlignment="1" applyProtection="1">
      <alignment horizontal="center" vertical="center" wrapText="1"/>
      <protection locked="0"/>
    </xf>
    <xf numFmtId="10" fontId="8" fillId="0" borderId="0" xfId="0" applyNumberFormat="1" applyFont="1"/>
    <xf numFmtId="10" fontId="4" fillId="0" borderId="12" xfId="0" applyNumberFormat="1" applyFont="1" applyFill="1" applyBorder="1" applyAlignment="1" applyProtection="1">
      <alignment horizontal="center" vertical="center"/>
      <protection locked="0"/>
    </xf>
    <xf numFmtId="10" fontId="4" fillId="0" borderId="12" xfId="0" applyNumberFormat="1" applyFont="1" applyBorder="1" applyAlignment="1" applyProtection="1">
      <alignment horizontal="center" vertical="center"/>
      <protection locked="0"/>
    </xf>
    <xf numFmtId="10" fontId="21" fillId="23" borderId="12" xfId="1" applyNumberFormat="1" applyFont="1" applyFill="1" applyBorder="1" applyAlignment="1" applyProtection="1">
      <alignment horizontal="center" vertical="center"/>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1" fontId="4" fillId="0" borderId="4" xfId="0" applyNumberFormat="1" applyFont="1" applyBorder="1" applyAlignment="1" applyProtection="1">
      <alignment horizontal="center" vertical="center" wrapText="1"/>
      <protection locked="0"/>
    </xf>
    <xf numFmtId="1" fontId="4" fillId="0" borderId="10" xfId="0" applyNumberFormat="1" applyFont="1" applyBorder="1" applyAlignment="1" applyProtection="1">
      <alignment horizontal="center" vertical="center" wrapText="1"/>
      <protection locked="0"/>
    </xf>
    <xf numFmtId="1" fontId="4" fillId="0" borderId="9" xfId="0" applyNumberFormat="1" applyFont="1" applyBorder="1" applyAlignment="1" applyProtection="1">
      <alignment horizontal="center" vertical="center" wrapText="1"/>
      <protection locked="0"/>
    </xf>
    <xf numFmtId="0" fontId="5" fillId="0" borderId="6"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5" fillId="0" borderId="6" xfId="0" applyFont="1" applyBorder="1" applyAlignment="1">
      <alignment horizontal="left" vertical="top"/>
    </xf>
    <xf numFmtId="0" fontId="5" fillId="0" borderId="11" xfId="0" applyFont="1" applyBorder="1" applyAlignment="1">
      <alignment horizontal="left" vertical="top"/>
    </xf>
    <xf numFmtId="0" fontId="5" fillId="0" borderId="7" xfId="0" applyFont="1" applyBorder="1" applyAlignment="1">
      <alignment horizontal="left" vertical="top"/>
    </xf>
    <xf numFmtId="0" fontId="4" fillId="0" borderId="4" xfId="0" applyFont="1" applyBorder="1" applyAlignment="1" applyProtection="1">
      <alignment horizontal="left" vertical="center" indent="3"/>
      <protection locked="0"/>
    </xf>
    <xf numFmtId="0" fontId="4" fillId="0" borderId="10" xfId="0" applyFont="1" applyBorder="1" applyAlignment="1" applyProtection="1">
      <alignment horizontal="left" vertical="center" indent="3"/>
      <protection locked="0"/>
    </xf>
    <xf numFmtId="0" fontId="10" fillId="11" borderId="12" xfId="2" applyFont="1" applyFill="1" applyBorder="1" applyAlignment="1">
      <alignment horizontal="center" vertical="center"/>
    </xf>
    <xf numFmtId="0" fontId="10" fillId="10" borderId="12" xfId="2" applyFont="1" applyFill="1" applyBorder="1" applyAlignment="1">
      <alignment horizontal="center" vertical="center"/>
    </xf>
    <xf numFmtId="0" fontId="5" fillId="0" borderId="6" xfId="0" applyFont="1" applyBorder="1" applyAlignment="1">
      <alignment horizontal="left" vertical="center"/>
    </xf>
    <xf numFmtId="0" fontId="5" fillId="0" borderId="11" xfId="0" applyFont="1" applyBorder="1" applyAlignment="1">
      <alignment horizontal="left" vertical="center"/>
    </xf>
    <xf numFmtId="0" fontId="5" fillId="0" borderId="7" xfId="0" applyFont="1" applyBorder="1" applyAlignment="1">
      <alignment horizontal="left" vertical="center"/>
    </xf>
    <xf numFmtId="0" fontId="10" fillId="9" borderId="12" xfId="2" applyFont="1" applyFill="1" applyBorder="1" applyAlignment="1">
      <alignment horizontal="center"/>
    </xf>
    <xf numFmtId="0" fontId="11" fillId="0" borderId="1" xfId="0" applyFont="1" applyBorder="1" applyAlignment="1">
      <alignment horizontal="center" vertical="center" wrapText="1"/>
    </xf>
    <xf numFmtId="0" fontId="9" fillId="0" borderId="1" xfId="0" applyFont="1" applyBorder="1" applyAlignment="1">
      <alignment horizontal="center"/>
    </xf>
    <xf numFmtId="0" fontId="4" fillId="0" borderId="5" xfId="0" applyFont="1" applyBorder="1" applyAlignment="1" applyProtection="1">
      <alignment horizontal="justify" vertical="center" wrapText="1"/>
      <protection locked="0"/>
    </xf>
    <xf numFmtId="0" fontId="4" fillId="0" borderId="0" xfId="0" applyFont="1" applyBorder="1" applyAlignment="1" applyProtection="1">
      <alignment horizontal="justify" vertical="center" wrapText="1"/>
      <protection locked="0"/>
    </xf>
    <xf numFmtId="0" fontId="4" fillId="0" borderId="8"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0" fontId="4" fillId="0" borderId="10" xfId="0" applyFont="1" applyBorder="1" applyAlignment="1" applyProtection="1">
      <alignment horizontal="justify" vertical="center" wrapText="1"/>
      <protection locked="0"/>
    </xf>
    <xf numFmtId="0" fontId="4" fillId="0" borderId="9" xfId="0" applyFont="1" applyBorder="1" applyAlignment="1" applyProtection="1">
      <alignment horizontal="justify" vertical="center" wrapText="1"/>
      <protection locked="0"/>
    </xf>
    <xf numFmtId="14" fontId="11" fillId="0" borderId="1" xfId="0" applyNumberFormat="1" applyFont="1" applyBorder="1" applyAlignment="1">
      <alignment horizontal="center" vertical="center" wrapText="1"/>
    </xf>
  </cellXfs>
  <cellStyles count="46">
    <cellStyle name="Euro" xfId="5"/>
    <cellStyle name="Euro 2" xfId="32"/>
    <cellStyle name="Millares 17" xfId="28"/>
    <cellStyle name="Millares 2" xfId="10"/>
    <cellStyle name="Millares 2 2" xfId="33"/>
    <cellStyle name="Millares 2 3" xfId="34"/>
    <cellStyle name="Millares 3" xfId="11"/>
    <cellStyle name="Millares 3 2" xfId="35"/>
    <cellStyle name="Millares 4" xfId="12"/>
    <cellStyle name="Millares 4 2" xfId="36"/>
    <cellStyle name="Millares 5" xfId="37"/>
    <cellStyle name="Millares 6" xfId="38"/>
    <cellStyle name="Normal" xfId="0" builtinId="0"/>
    <cellStyle name="Normal 10" xfId="4"/>
    <cellStyle name="Normal 2" xfId="2"/>
    <cellStyle name="Normal 2 2" xfId="7"/>
    <cellStyle name="Normal 2 3" xfId="6"/>
    <cellStyle name="Normal 3" xfId="13"/>
    <cellStyle name="Normal 3 2" xfId="25"/>
    <cellStyle name="Normal 4" xfId="14"/>
    <cellStyle name="Normal 4 2" xfId="19"/>
    <cellStyle name="Normal 4 2 2" xfId="20"/>
    <cellStyle name="Normal 4 3" xfId="26"/>
    <cellStyle name="Normal 5" xfId="18"/>
    <cellStyle name="Normal 5 2" xfId="21"/>
    <cellStyle name="Normal 5 2 2" xfId="39"/>
    <cellStyle name="Normal 5 3" xfId="29"/>
    <cellStyle name="Normal 5 3 2" xfId="40"/>
    <cellStyle name="Normal 5 4" xfId="41"/>
    <cellStyle name="Normal 6" xfId="22"/>
    <cellStyle name="Normal 6 2" xfId="30"/>
    <cellStyle name="Normal 7" xfId="27"/>
    <cellStyle name="Normal 7 2" xfId="31"/>
    <cellStyle name="Normal 8" xfId="42"/>
    <cellStyle name="Normal 9" xfId="43"/>
    <cellStyle name="Porcentaje" xfId="1" builtinId="5"/>
    <cellStyle name="Porcentaje 2" xfId="3"/>
    <cellStyle name="Porcentaje 2 2" xfId="9"/>
    <cellStyle name="Porcentaje 3" xfId="17"/>
    <cellStyle name="Porcentaje 3 2" xfId="44"/>
    <cellStyle name="Porcentaje 4" xfId="8"/>
    <cellStyle name="Porcentual 2" xfId="15"/>
    <cellStyle name="Porcentual 2 2" xfId="23"/>
    <cellStyle name="Porcentual 3" xfId="16"/>
    <cellStyle name="Porcentual 3 2" xfId="24"/>
    <cellStyle name="Porcentual 4" xfId="45"/>
  </cellStyles>
  <dxfs count="294">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s>
  <tableStyles count="0" defaultTableStyle="TableStyleMedium2" defaultPivotStyle="PivotStyleLight16"/>
  <colors>
    <mruColors>
      <color rgb="FFFF00FF"/>
      <color rgb="FF0066FF"/>
      <color rgb="FF33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1386165</xdr:colOff>
      <xdr:row>0</xdr:row>
      <xdr:rowOff>0</xdr:rowOff>
    </xdr:from>
    <xdr:to>
      <xdr:col>1</xdr:col>
      <xdr:colOff>2028300</xdr:colOff>
      <xdr:row>2</xdr:row>
      <xdr:rowOff>171450</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1090" y="0"/>
          <a:ext cx="642135" cy="5905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amilia EstraTo" refreshedDate="43412.657033101852" createdVersion="3" refreshedVersion="3" minRefreshableVersion="3" recordCount="149">
  <cacheSource type="worksheet">
    <worksheetSource ref="A17:AB168" sheet="Formato PAA"/>
  </cacheSource>
  <cacheFields count="28">
    <cacheField name="Roles _x000a_Decreto 948 de 2017" numFmtId="0">
      <sharedItems count="8">
        <s v="Enfoque hacia la Prevención"/>
        <s v="Liderazgo Estratégico"/>
        <s v="Evaluación de la Gestión del Riesgo"/>
        <s v="Relación con entes de control externos"/>
        <s v="Seguimiento a Planes de Mejoramiento"/>
        <s v="Informes de Ley"/>
        <s v="Auditoría"/>
        <s v="Adicionales"/>
      </sharedItems>
    </cacheField>
    <cacheField name="Actividad" numFmtId="0">
      <sharedItems longText="1"/>
    </cacheField>
    <cacheField name="Proceso" numFmtId="0">
      <sharedItems/>
    </cacheField>
    <cacheField name="Tipo de Proceso" numFmtId="0">
      <sharedItems/>
    </cacheField>
    <cacheField name="Responsable o Líder de la Auditoría" numFmtId="0">
      <sharedItems/>
    </cacheField>
    <cacheField name="Equipo Auditor_x000a_Responsable de la Actividad" numFmtId="0">
      <sharedItems containsBlank="1"/>
    </cacheField>
    <cacheField name="Responsable Líder del proceso auditado" numFmtId="0">
      <sharedItems/>
    </cacheField>
    <cacheField name="Fecha Inicio" numFmtId="14">
      <sharedItems containsNonDate="0" containsDate="1" containsString="0" containsBlank="1" minDate="2018-01-01T00:00:00" maxDate="2018-12-02T00:00:00"/>
    </cacheField>
    <cacheField name="Fecha Fin" numFmtId="14">
      <sharedItems containsNonDate="0" containsDate="1" containsString="0" containsBlank="1" minDate="2018-01-03T00:00:00" maxDate="2019-01-01T00:00:00"/>
    </cacheField>
    <cacheField name="ENE" numFmtId="0">
      <sharedItems containsNonDate="0" containsString="0" containsBlank="1"/>
    </cacheField>
    <cacheField name="FEB" numFmtId="0">
      <sharedItems containsNonDate="0" containsString="0" containsBlank="1"/>
    </cacheField>
    <cacheField name="MAR" numFmtId="0">
      <sharedItems containsNonDate="0" containsString="0" containsBlank="1"/>
    </cacheField>
    <cacheField name="ABR" numFmtId="0">
      <sharedItems containsNonDate="0" containsString="0" containsBlank="1"/>
    </cacheField>
    <cacheField name="MAY" numFmtId="0">
      <sharedItems containsNonDate="0" containsString="0" containsBlank="1"/>
    </cacheField>
    <cacheField name="JUN" numFmtId="0">
      <sharedItems containsNonDate="0" containsString="0" containsBlank="1"/>
    </cacheField>
    <cacheField name="JUL" numFmtId="0">
      <sharedItems containsNonDate="0" containsString="0" containsBlank="1"/>
    </cacheField>
    <cacheField name="AGO" numFmtId="0">
      <sharedItems containsNonDate="0" containsString="0" containsBlank="1"/>
    </cacheField>
    <cacheField name="SEP" numFmtId="0">
      <sharedItems containsNonDate="0" containsString="0" containsBlank="1"/>
    </cacheField>
    <cacheField name="OCT" numFmtId="0">
      <sharedItems containsNonDate="0" containsString="0" containsBlank="1"/>
    </cacheField>
    <cacheField name="NOV" numFmtId="0">
      <sharedItems containsNonDate="0" containsString="0" containsBlank="1"/>
    </cacheField>
    <cacheField name="DIC" numFmtId="0">
      <sharedItems containsNonDate="0" containsString="0" containsBlank="1"/>
    </cacheField>
    <cacheField name="Productos Esperados" numFmtId="0">
      <sharedItems/>
    </cacheField>
    <cacheField name="Ponderación_x000a_de la Actividad" numFmtId="0">
      <sharedItems containsSemiMixedTypes="0" containsString="0" containsNumber="1" minValue="0" maxValue="0.03"/>
    </cacheField>
    <cacheField name="Fecha  de Cierre de la Actividad " numFmtId="0">
      <sharedItems containsNonDate="0" containsDate="1" containsString="0" containsBlank="1" minDate="2018-01-12T00:00:00" maxDate="2018-11-07T00:00:00"/>
    </cacheField>
    <cacheField name="Evidencias" numFmtId="0">
      <sharedItems containsBlank="1" longText="1"/>
    </cacheField>
    <cacheField name="Observaciones" numFmtId="0">
      <sharedItems longText="1"/>
    </cacheField>
    <cacheField name="Avance Actividad" numFmtId="0">
      <sharedItems containsBlank="1"/>
    </cacheField>
    <cacheField name="Aporte al Avance del  PAA" numFmtId="10">
      <sharedItems containsSemiMixedTypes="0" containsString="0" containsNumber="1" minValue="0" maxValue="2.0999999999999998E-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9">
  <r>
    <x v="0"/>
    <s v="Análisis del proceso de contratación"/>
    <s v="Adquisición de bienes y servicios"/>
    <s v="Apoyo"/>
    <s v="Ivonne Andrea Torres Cruz_x000a_Asesora Control Interno"/>
    <s v="Abogado nuevo"/>
    <s v="Director de Gestión Corporativa y CID"/>
    <d v="2018-08-01T00:00:00"/>
    <d v="2018-09-30T00:00:00"/>
    <m/>
    <m/>
    <m/>
    <m/>
    <m/>
    <m/>
    <m/>
    <m/>
    <m/>
    <m/>
    <m/>
    <m/>
    <s v="Informe"/>
    <n v="0.01"/>
    <m/>
    <m/>
    <s v="No se realizado actividad ya que no se ha contratado al abogado nuevo"/>
    <m/>
    <n v="0"/>
  </r>
  <r>
    <x v="1"/>
    <s v="solicitud capacitación en herramientas de gestión"/>
    <s v="Gestión Estratégica"/>
    <s v="Estratégico"/>
    <s v="Ivonne Andrea Torres Cruz_x000a_Asesora Control Interno"/>
    <s v="Jonnathan Andrés Lara Herrera"/>
    <s v="Jefe Oficina Asesora de Planeación "/>
    <d v="2018-02-01T00:00:00"/>
    <d v="2018-06-30T00:00:00"/>
    <m/>
    <m/>
    <m/>
    <m/>
    <m/>
    <m/>
    <m/>
    <m/>
    <m/>
    <m/>
    <m/>
    <m/>
    <s v="Listados de Asistencia"/>
    <n v="0.01"/>
    <d v="2018-04-27T00:00:00"/>
    <s v="Presentación, Listado de asistencia y Oficios de citación._x000a__x000a_Ruta presentación gestión indicadores:\\10.216.160.201\control interno\2018\INFORME FINAL JALH.Temp\2018\01 Enero_x000a__x000a__x000a_Ruta presentación herramientas de gestión: \\10.216.160.201\control interno\2018\4. APOYO\4. Planta\Concertación2018\Fernando_Reinoso\Evidencias_Entregables\02. Entregable2_Informe Pormenorizado\Evidencias_Autodiagnostico_x000a__x000a_Ruta de listado capacitación herramientas de gestión: \\10.216.160.201\control interno\2018\4. APOYO\4. Planta\Concertación2018\Fernando_Reinoso\Evidencias_Entregables\02. Entregable2_Informe Pormenorizado\Evidencias_Autodiagnostico"/>
    <s v="Se realizaron dos capacitaciones. Una por parte de Control interno  (Gestión de Indicadores) el 24 de Enero de 2018 y una por parte de la Oficina Asesora de Planeación (Herramientas de planeación) el 15 de febrero de 2018._x000a_Adicional a estas sesiones se desarrollan actividades vinculadas con las herramientas para la gestión de riesgos. "/>
    <s v="Informe Final (Entregado y publicado)"/>
    <n v="0.01"/>
  </r>
  <r>
    <x v="1"/>
    <s v="revisión forma y contenido herramientas de gestión para todos los procesos"/>
    <s v="Gestión Estratégica"/>
    <s v="Estratégico"/>
    <s v="Ivonne Andrea Torres Cruz_x000a_Asesora Control Interno"/>
    <s v="Jonnathan Andrés Lara Herrera"/>
    <s v="Jefe Oficina Asesora de Planeación "/>
    <d v="2018-07-01T00:00:00"/>
    <d v="2018-08-31T00:00:00"/>
    <m/>
    <m/>
    <m/>
    <m/>
    <m/>
    <m/>
    <m/>
    <m/>
    <m/>
    <m/>
    <m/>
    <m/>
    <s v="Informe"/>
    <n v="0.01"/>
    <m/>
    <s v="CONTEXTO DEL PROCESO 208-PLA-Ft-75_x000a_REGISTRO DE CONTROL INTERNO 08-PLA-Ft-75_x000a_MAPA DE RIESGOS 208-PLA-Ft-05_x000a_"/>
    <s v="Se rediseño la herramienta de formulación y seguimiento de los riesgos a través de los siguiente formatos:_x000a__x000a_"/>
    <s v="Trabajo de campo"/>
    <n v="5.0000000000000001E-3"/>
  </r>
  <r>
    <x v="2"/>
    <s v="Seguimiento al Mapa de Riesgos por Procesos"/>
    <s v="Gestión Estratégica"/>
    <s v="Estratégico"/>
    <s v="Ivonne Andrea Torres Cruz_x000a_Asesora Control Interno"/>
    <s v="Jonnathan Andrés Lara Herrera"/>
    <s v="Jefe Oficina Asesora de Planeación "/>
    <d v="2018-05-01T00:00:00"/>
    <d v="2018-05-30T00:00:00"/>
    <m/>
    <m/>
    <m/>
    <m/>
    <m/>
    <m/>
    <m/>
    <m/>
    <m/>
    <m/>
    <m/>
    <m/>
    <s v="Informe"/>
    <n v="0.01"/>
    <d v="2018-05-05T00:00:00"/>
    <s v="Matrices de riesgo formuladas que se encuentran en la siguiente ruta:_x000a_\\10.216.160.201\control interno\2018\INFORME FINAL JALH.Temp\2018\05 Mayo\Mapas de Riesgos"/>
    <s v="No se realizó el seguimiento en el mes de mayo debido a que la auditoria de calidad detecto debilidades en la administración del riesgos, a lo cual la Oficina asesora de Planeación realizó mesas de trabajo para explicar la metodología y reformular en una nueva herramienta la totalidad de los riesgos de proceso y de corrupción formulado a la fecha."/>
    <s v="Informe Final (Entregado y publicado)"/>
    <n v="0.01"/>
  </r>
  <r>
    <x v="2"/>
    <s v="Seguimiento al Mapa de Riesgos por Procesos"/>
    <s v="Gestión Estratégica"/>
    <s v="Estratégico"/>
    <s v="Ivonne Andrea Torres Cruz_x000a_Asesora Control Interno"/>
    <s v="Jonnathan Andrés Lara Herrera"/>
    <s v="Jefe Oficina Asesora de Planeación "/>
    <d v="2018-09-01T00:00:00"/>
    <d v="2018-09-30T00:00:00"/>
    <m/>
    <m/>
    <m/>
    <m/>
    <m/>
    <m/>
    <m/>
    <m/>
    <m/>
    <m/>
    <m/>
    <m/>
    <s v="Informe"/>
    <n v="0.01"/>
    <d v="2018-09-15T00:00:00"/>
    <s v="Informe de seguimiento a mapa de riesgos de proceso y de corrupción como componente del PAAC._x000a_Publicado en pagina web en la siguiente ruta:_x000a_https://www.cajaviviendapopular.gov.co/?q=content/estrategia-anticorrupcion"/>
    <s v="Se realizó seguimiento a la Matriz de riesgos de proceso y de corrupción de la CVP a corte del 07 de Septiembre de 2018 y se genero informe el cual esta publicado en pagina web. "/>
    <s v="Informe Final (Entregado y publicado)"/>
    <n v="0.01"/>
  </r>
  <r>
    <x v="2"/>
    <s v="Seguimiento al Mapa de Riesgos por Procesos"/>
    <s v="Gestión Estratégica"/>
    <s v="Estratégico"/>
    <s v="Ivonne Andrea Torres Cruz_x000a_Asesora Control Interno"/>
    <s v="Jonnathan Andrés Lara Herrera"/>
    <s v="Jefe Oficina Asesora de Planeación "/>
    <d v="2018-12-01T00:00:00"/>
    <d v="2018-12-31T00:00:00"/>
    <m/>
    <m/>
    <m/>
    <m/>
    <m/>
    <m/>
    <m/>
    <m/>
    <m/>
    <m/>
    <m/>
    <m/>
    <s v="Informe"/>
    <n v="0.01"/>
    <m/>
    <m/>
    <s v="No aplica seguimiento a la fecha"/>
    <m/>
    <n v="0"/>
  </r>
  <r>
    <x v="3"/>
    <s v="Atención a la contraloría - auditoría regular "/>
    <s v="Evaluación de la Gestión"/>
    <s v="Seguimiento y Evaluación"/>
    <s v="Ivonne Andrea Torres Cruz_x000a_Asesora Control Interno"/>
    <s v="Graciela Zabala Rico"/>
    <s v="Asesor de Control Interno"/>
    <d v="2018-03-01T00:00:00"/>
    <d v="2018-05-30T00:00:00"/>
    <m/>
    <m/>
    <m/>
    <m/>
    <m/>
    <m/>
    <m/>
    <m/>
    <m/>
    <m/>
    <m/>
    <m/>
    <s v="Informe"/>
    <n v="0.01"/>
    <d v="2018-07-31T00:00:00"/>
    <s v="Soporte de repuesta y atención a requerimientos del ente de control_x000a__x000a_Ruta: \\10.216.160.201\control interno\2018\1. 068 AUDITORÍAS\068.2 EXTERNAS\PAD_2018_VIG_2017_Contraloria"/>
    <s v="Se dio  atención a la auditoria regular  de la contraloría dada entre el 1 de febrero y el 31 de julio de 2018, a la cual se dio apoyo logístico, recepción y reparto (verbal, electrónica o física) de los requerimientos, revisión en forma y fondo de las respuestas dadas por las áreas, tramite de respuestas, entrega al órgano de control, seguimiento, revisión de evidencia, respuesta a informe preliminar, solicitud de formulación de PM, revisión y ajuste a PM y cargue de PM en SIVICOF"/>
    <s v="Criterio d"/>
    <n v="0.01"/>
  </r>
  <r>
    <x v="3"/>
    <s v="Atención a la contraloría - auditoría de desempeño 1"/>
    <s v="Evaluación de la Gestión"/>
    <s v="Seguimiento y Evaluación"/>
    <s v="Ivonne Andrea Torres Cruz_x000a_Asesora Control Interno"/>
    <s v="Graciela Zabala Rico"/>
    <s v="Asesor de Control Interno"/>
    <d v="2018-08-01T00:00:00"/>
    <d v="2018-09-30T00:00:00"/>
    <m/>
    <m/>
    <m/>
    <m/>
    <m/>
    <m/>
    <m/>
    <m/>
    <m/>
    <m/>
    <m/>
    <m/>
    <s v="Informe"/>
    <n v="0.01"/>
    <m/>
    <s v="Soporte de repuesta y atención a requerimientos del ente de control_x000a__x000a_Ruta: \\10.216.160.201\control interno\2018\1. 068 AUDITORÍAS\068.2 EXTERNAS\Desempeño_PAD_2018_ParqueAtahualpa_Metropolitano"/>
    <s v="Se dio  atención a la auditoria de desempeño  de la contraloría iniciada el 1 de agosto de 2018 , a la cual se dio apoyo logístico, recepción y reparto (verbal, electrónica o física) de los requerimientos, revisión en forma y fondo de las respuestas dadas por las áreas, tramite de respuestas, entrega al órgano de control, seguimiento y revisión de evidencia. "/>
    <s v="Criterio d"/>
    <n v="0.01"/>
  </r>
  <r>
    <x v="3"/>
    <s v="Atención a la contraloría - auditoría de desempeño 2"/>
    <s v="Evaluación de la Gestión"/>
    <s v="Seguimiento y Evaluación"/>
    <s v="Ivonne Andrea Torres Cruz_x000a_Asesora Control Interno"/>
    <s v="Graciela Zabala Rico"/>
    <s v="Asesor de Control Interno"/>
    <d v="2018-11-01T00:00:00"/>
    <d v="2018-12-20T00:00:00"/>
    <m/>
    <m/>
    <m/>
    <m/>
    <m/>
    <m/>
    <m/>
    <m/>
    <m/>
    <m/>
    <m/>
    <m/>
    <s v="Informe"/>
    <n v="0.01"/>
    <m/>
    <m/>
    <s v="No aplica seguimiento a la fecha"/>
    <s v="Criterio b"/>
    <n v="5.0000000000000001E-3"/>
  </r>
  <r>
    <x v="4"/>
    <s v="Seguimiento al Plan de Mejoramiento Interno - Planeación e informe"/>
    <s v="Todos los Procesos"/>
    <s v="Todos los Procesos"/>
    <s v="Ivonne Andrea Torres Cruz_x000a_Asesora Control Interno"/>
    <s v="Jonnathan Andrés Lara Herrera"/>
    <s v="Lideres de Cada Proceso"/>
    <d v="2018-05-01T00:00:00"/>
    <d v="2018-05-31T00:00:00"/>
    <m/>
    <m/>
    <m/>
    <m/>
    <m/>
    <m/>
    <m/>
    <m/>
    <m/>
    <m/>
    <m/>
    <m/>
    <s v="Informe"/>
    <n v="0.01"/>
    <d v="2018-04-25T00:00:00"/>
    <s v="Plan de mejora por procesos_x000a__x000a_Ruta:\\10.216.160.201\control interno\2018\3. 054 PLANES\INTERNO "/>
    <s v="Se realizó seguimiento a las acciones de TIC en los meses de Abril y Mayo del 2018_x000a_"/>
    <s v="Informe Final (Entregado y publicado)"/>
    <n v="0.01"/>
  </r>
  <r>
    <x v="4"/>
    <s v="Seguimiento al Plan de Mejoramiento Interno - Planeación e informe"/>
    <s v="Todos los Procesos"/>
    <s v="Todos los Procesos"/>
    <s v="Ivonne Andrea Torres Cruz_x000a_Asesora Control Interno"/>
    <s v="Jonnathan Andrés Lara Herrera"/>
    <s v="Lideres de Cada Proceso"/>
    <d v="2018-08-01T00:00:00"/>
    <d v="2018-08-31T00:00:00"/>
    <m/>
    <m/>
    <m/>
    <m/>
    <m/>
    <m/>
    <m/>
    <m/>
    <m/>
    <m/>
    <m/>
    <m/>
    <s v="Informe"/>
    <n v="0.01"/>
    <m/>
    <m/>
    <s v="Se Realizó el 29 de Agosto seguimiento a las acciones de mejora del proceso de  Gestión financiera"/>
    <s v="Trabajo de campo - recolección de evidencias"/>
    <n v="6.9999999999999993E-3"/>
  </r>
  <r>
    <x v="4"/>
    <s v="Seguimiento al Plan de Mejoramiento Interno - Planeación e informe"/>
    <s v="Todos los Procesos"/>
    <s v="Todos los Procesos"/>
    <s v="Ivonne Andrea Torres Cruz_x000a_Asesora Control Interno"/>
    <s v="Jonnathan Andrés Lara Herrera"/>
    <s v="Lideres de Cada Proceso"/>
    <d v="2018-11-01T00:00:00"/>
    <d v="2018-11-30T00:00:00"/>
    <m/>
    <m/>
    <m/>
    <m/>
    <m/>
    <m/>
    <m/>
    <m/>
    <m/>
    <m/>
    <m/>
    <m/>
    <s v="Informe"/>
    <n v="0.01"/>
    <m/>
    <m/>
    <s v="No aplica seguimiento a la fecha"/>
    <m/>
    <n v="0"/>
  </r>
  <r>
    <x v="4"/>
    <s v="Seguimiento al Plan de Mejoramiento Interno - Ejecución"/>
    <s v="Todos los Procesos"/>
    <s v="Todos los Procesos"/>
    <s v="Ivonne Andrea Torres Cruz_x000a_Asesora Control Interno"/>
    <s v="Carolina Montoya Duque"/>
    <s v="Lideres de Cada Proceso"/>
    <d v="2018-05-01T00:00:00"/>
    <d v="2018-05-31T00:00:00"/>
    <m/>
    <m/>
    <m/>
    <m/>
    <m/>
    <m/>
    <m/>
    <m/>
    <m/>
    <m/>
    <m/>
    <m/>
    <s v="Informe"/>
    <n v="0.01"/>
    <d v="2018-04-25T00:00:00"/>
    <s v="Plan de mejora por procesos_x000a__x000a_Ruta:\\10.216.160.201\control interno\2018\3. 054 PLANES\INTERNO "/>
    <s v="Se realizó seguimiento a las acciones de TIC en los meses de Abril y Mayo del 2018_x000a_"/>
    <s v="Informe Final (Entregado y publicado)"/>
    <n v="0.01"/>
  </r>
  <r>
    <x v="4"/>
    <s v="Seguimiento al Plan de Mejoramiento Interno - Ejecución"/>
    <s v="Todos los Procesos"/>
    <s v="Todos los Procesos"/>
    <s v="Ivonne Andrea Torres Cruz_x000a_Asesora Control Interno"/>
    <s v="Carolina Montoya Duque"/>
    <s v="Lideres de Cada Proceso"/>
    <d v="2018-08-01T00:00:00"/>
    <d v="2018-08-31T00:00:00"/>
    <m/>
    <m/>
    <m/>
    <m/>
    <m/>
    <m/>
    <m/>
    <m/>
    <m/>
    <m/>
    <m/>
    <m/>
    <s v="Informe"/>
    <n v="0.01"/>
    <m/>
    <m/>
    <s v="Se Realizó el 29 de Agosto seguimiento a las acciones de mejora del proceso de  Gestión financiera"/>
    <s v="Trabajo de campo - recolección de evidencias"/>
    <n v="6.9999999999999993E-3"/>
  </r>
  <r>
    <x v="4"/>
    <s v="Seguimiento al Plan de Mejoramiento Interno - Ejecución"/>
    <s v="Todos los Procesos"/>
    <s v="Todos los Procesos"/>
    <s v="Ivonne Andrea Torres Cruz_x000a_Asesora Control Interno"/>
    <s v="Carolina Montoya Duque"/>
    <s v="Lideres de Cada Proceso"/>
    <d v="2018-11-01T00:00:00"/>
    <d v="2018-11-30T00:00:00"/>
    <m/>
    <m/>
    <m/>
    <m/>
    <m/>
    <m/>
    <m/>
    <m/>
    <m/>
    <m/>
    <m/>
    <m/>
    <s v="Informe"/>
    <n v="0.01"/>
    <m/>
    <m/>
    <s v="No aplica seguimiento a la fecha"/>
    <m/>
    <n v="0"/>
  </r>
  <r>
    <x v="4"/>
    <s v="Seguimiento al Plan de Mejoramiento Interno - Ejecución"/>
    <s v="Todos los Procesos"/>
    <s v="Todos los Procesos"/>
    <s v="Ivonne Andrea Torres Cruz_x000a_Asesora Control Interno"/>
    <s v="Fernando Reinoso Guerra"/>
    <s v="Lideres de Cada Proceso"/>
    <d v="2018-05-01T00:00:00"/>
    <d v="2018-05-31T00:00:00"/>
    <m/>
    <m/>
    <m/>
    <m/>
    <m/>
    <m/>
    <m/>
    <m/>
    <m/>
    <m/>
    <m/>
    <m/>
    <s v="Informe"/>
    <n v="0.01"/>
    <d v="2018-04-25T00:00:00"/>
    <s v="Plan de mejora por procesos_x000a__x000a_Ruta:\\10.216.160.201\control interno\2018\3. 054 PLANES\INTERNO "/>
    <s v="Se realizó seguimiento a las acciones de TIC en los meses de Abril y Mayo del 2018_x000a_"/>
    <s v="Informe Final (Entregado y publicado)"/>
    <n v="0.01"/>
  </r>
  <r>
    <x v="4"/>
    <s v="Seguimiento al Plan de Mejoramiento Interno - Ejecución"/>
    <s v="Todos los Procesos"/>
    <s v="Todos los Procesos"/>
    <s v="Ivonne Andrea Torres Cruz_x000a_Asesora Control Interno"/>
    <s v="Fernando Reinoso Guerra"/>
    <s v="Lideres de Cada Proceso"/>
    <d v="2018-08-01T00:00:00"/>
    <d v="2018-08-31T00:00:00"/>
    <m/>
    <m/>
    <m/>
    <m/>
    <m/>
    <m/>
    <m/>
    <m/>
    <m/>
    <m/>
    <m/>
    <m/>
    <s v="Informe"/>
    <n v="0.01"/>
    <m/>
    <m/>
    <s v="Se Realizó el 29 de Agosto seguimiento a las acciones de mejora del proceso de  Gestión financiera"/>
    <s v="Trabajo de campo - recolección de evidencias"/>
    <n v="6.9999999999999993E-3"/>
  </r>
  <r>
    <x v="4"/>
    <s v="Seguimiento al Plan de Mejoramiento Interno - Ejecución"/>
    <s v="Todos los Procesos"/>
    <s v="Todos los Procesos"/>
    <s v="Ivonne Andrea Torres Cruz_x000a_Asesora Control Interno"/>
    <s v="Fernando Reinoso Guerra"/>
    <s v="Lideres de Cada Proceso"/>
    <d v="2018-11-01T00:00:00"/>
    <d v="2018-11-30T00:00:00"/>
    <m/>
    <m/>
    <m/>
    <m/>
    <m/>
    <m/>
    <m/>
    <m/>
    <m/>
    <m/>
    <m/>
    <m/>
    <s v="Informe"/>
    <n v="0.01"/>
    <m/>
    <m/>
    <s v="No aplica seguimiento a la fecha"/>
    <m/>
    <n v="0"/>
  </r>
  <r>
    <x v="4"/>
    <s v="Seguimiento a Plan de Mejoramiento Externo - Planeación, ejecución e informe"/>
    <s v="Todos los Procesos"/>
    <s v="Todos los Procesos"/>
    <s v="Ivonne Andrea Torres Cruz_x000a_Asesora Control Interno"/>
    <s v="Graciela Zabala Rico"/>
    <s v="Lideres de Cada Proceso"/>
    <d v="2018-05-01T00:00:00"/>
    <d v="2018-05-31T00:00:00"/>
    <m/>
    <m/>
    <m/>
    <m/>
    <m/>
    <m/>
    <m/>
    <m/>
    <m/>
    <m/>
    <m/>
    <m/>
    <s v="Informe"/>
    <n v="0.01"/>
    <m/>
    <s v="Soportes de seguimientos a plan de mejora de la contraloría._x000a__x000a_Ruta: \\10.216.160.201\control interno\2018\3. 054 PLANES\EXTERNO\CONTRALORÍA\I Seg"/>
    <s v="Se realizó seguimiento a 83 acciones del plan de mejoramiento de la Contraloría en el mes de Mayo con cada una de las áreas que tiene acciones a cargo, 30 quedaron cumplidas, 2 cumplidas fuera de termino,  50 están en curso y 6 quedaron vencidas,  Se realizo informe pero falta publicarlo. "/>
    <s v="Informe Final (Entregado y publicado)"/>
    <n v="0.01"/>
  </r>
  <r>
    <x v="4"/>
    <s v="Seguimiento a Plan de Mejoramiento Externo - Planeación, ejecución e informe"/>
    <s v="Todos los Procesos"/>
    <s v="Todos los Procesos"/>
    <s v="Ivonne Andrea Torres Cruz_x000a_Asesora Control Interno"/>
    <s v="Graciela Zabala Rico"/>
    <s v="Lideres de Cada Proceso"/>
    <d v="2018-08-01T00:00:00"/>
    <d v="2018-08-31T00:00:00"/>
    <m/>
    <m/>
    <m/>
    <m/>
    <m/>
    <m/>
    <m/>
    <m/>
    <m/>
    <m/>
    <m/>
    <m/>
    <s v="Informe"/>
    <n v="0.01"/>
    <m/>
    <s v="Soportes de seguimientos a plan de mejora de la contraloría._x000a__x000a_Ruta: \\10.216.160.201\control interno\2018\3. 054 PLANES\EXTERNO\CONTRALORÍA\II Seg"/>
    <s v="Se realizó seguimiento a 73 acciones del plan de mejoramiento de la Contraloría en el mes de Agosto con cada una de las áreas que tiene acciones a cargo, 28 quedaron cumplidas, 2 cumplidas fuera de termino,  41 están en curso y 2 quedaron vencidas, falta terminar informe y  publicarlo. "/>
    <s v="Trabajo de campo - recolección de evidencias"/>
    <n v="6.9999999999999993E-3"/>
  </r>
  <r>
    <x v="4"/>
    <s v="Seguimiento a Plan de Mejoramiento Externo - Planeación, ejecución e informe"/>
    <s v="Todos los Procesos"/>
    <s v="Todos los Procesos"/>
    <s v="Ivonne Andrea Torres Cruz_x000a_Asesora Control Interno"/>
    <s v="Graciela Zabala Rico"/>
    <s v="Lideres de Cada Proceso"/>
    <d v="2018-11-01T00:00:00"/>
    <d v="2018-11-30T00:00:00"/>
    <m/>
    <m/>
    <m/>
    <m/>
    <m/>
    <m/>
    <m/>
    <m/>
    <m/>
    <m/>
    <m/>
    <m/>
    <s v="Informe"/>
    <n v="0.01"/>
    <m/>
    <m/>
    <s v="No aplica seguimiento a la fecha"/>
    <s v="Planeación"/>
    <n v="2E-3"/>
  </r>
  <r>
    <x v="4"/>
    <s v="Decreto 371 de 2010 _x000a_Artículo 2°._ DE LOS PROCESOS DE CONTRATACIÓN EN EL DISTRITO CAPITAL."/>
    <s v="Adquisición de bienes y servicios"/>
    <s v="Apoyo"/>
    <s v="Ivonne Andrea Torres Cruz_x000a_Asesora Control Interno"/>
    <s v="Abogado nuevo"/>
    <s v="Director de Gestión Corporativa y CID"/>
    <d v="2018-08-01T00:00:00"/>
    <d v="2018-09-30T00:00:00"/>
    <m/>
    <m/>
    <m/>
    <m/>
    <m/>
    <m/>
    <m/>
    <m/>
    <m/>
    <m/>
    <m/>
    <m/>
    <s v="Informe"/>
    <n v="0.01"/>
    <m/>
    <m/>
    <s v="No se realizado actividad ya que no se ha contratado al abogado nuevo"/>
    <m/>
    <n v="0"/>
  </r>
  <r>
    <x v="4"/>
    <s v="Decreto 371 de 2010_x000a_Artículo 3º - DE LOS PROCESOS DE ATENCIÓN AL CIUDADANO, LOS SISTEMAS DE INFORMACIÓN Y ATENCIÓN DE LAS PETICIONES, QUEJAS, RECLAMOS Y SUGERENCIAS DE LOS CUIDADANOS, EN EL DISTRITO CAPITAL."/>
    <s v="Servicio al Ciudadano "/>
    <s v="Misional"/>
    <s v="Ivonne Andrea Torres Cruz_x000a_Asesora Control Interno"/>
    <s v="Carolina Montoya Duque"/>
    <s v="Director de Gestión Corporativa y CID"/>
    <d v="2018-08-01T00:00:00"/>
    <d v="2018-09-30T00:00:00"/>
    <m/>
    <m/>
    <m/>
    <m/>
    <m/>
    <m/>
    <m/>
    <m/>
    <m/>
    <m/>
    <m/>
    <m/>
    <s v="Informe"/>
    <n v="0.01"/>
    <m/>
    <m/>
    <s v="No se ha realizado actividad"/>
    <m/>
    <n v="0"/>
  </r>
  <r>
    <x v="4"/>
    <s v="Decreto 371 de 2010_x000a_Artículo 4°.-DE LOS PROCESOS DE LA PARTICIPACIÓN CIUDADANA Y CONTROL SOCIAL EN EL DISTRITO CAPITAL."/>
    <s v="Gestión Estratégica"/>
    <s v="Estratégico"/>
    <s v="Ivonne Andrea Torres Cruz_x000a_Asesora Control Interno"/>
    <s v="Fernando Reinoso Guerra"/>
    <s v="Jefe Oficina Asesora de Planeación "/>
    <d v="2018-08-01T00:00:00"/>
    <d v="2018-09-30T00:00:00"/>
    <m/>
    <m/>
    <m/>
    <m/>
    <m/>
    <m/>
    <m/>
    <m/>
    <m/>
    <m/>
    <m/>
    <m/>
    <s v="Informe"/>
    <n v="0.01"/>
    <m/>
    <m/>
    <s v="No se ha realizado actividad"/>
    <m/>
    <n v="0"/>
  </r>
  <r>
    <x v="4"/>
    <s v="Seguimiento a los procesos judiciales - SIPROJ"/>
    <s v="Prevención del Daño Antijurídico y Representación Judicial"/>
    <s v="Estratégico"/>
    <s v="Ivonne Andrea Torres Cruz_x000a_Asesora Control Interno"/>
    <s v="Graciela Zabala Rico"/>
    <s v="Director Jurídico "/>
    <d v="2018-07-01T00:00:00"/>
    <d v="2018-08-31T00:00:00"/>
    <m/>
    <m/>
    <m/>
    <m/>
    <m/>
    <m/>
    <m/>
    <m/>
    <m/>
    <m/>
    <m/>
    <m/>
    <s v="Informe"/>
    <n v="0.01"/>
    <m/>
    <m/>
    <s v="No se realizado actividad ya que no se ha contratado al abogado nuevo"/>
    <m/>
    <n v="0"/>
  </r>
  <r>
    <x v="4"/>
    <s v="Seguimiento a los indicadores de gestión y por proceso"/>
    <s v="Gestión Estratégica"/>
    <s v="Estratégico"/>
    <s v="Ivonne Andrea Torres Cruz_x000a_Asesora Control Interno"/>
    <s v="Fernando Reinoso Guerra"/>
    <s v="Jefe Oficina Asesora de Planeación "/>
    <d v="2018-07-01T00:00:00"/>
    <d v="2018-07-31T00:00:00"/>
    <m/>
    <m/>
    <m/>
    <m/>
    <m/>
    <m/>
    <m/>
    <m/>
    <m/>
    <m/>
    <m/>
    <m/>
    <s v="Informe"/>
    <n v="0.01"/>
    <m/>
    <m/>
    <s v="No se ha realizado actividad"/>
    <m/>
    <n v="0"/>
  </r>
  <r>
    <x v="5"/>
    <s v="Informe presupuestal a Personería"/>
    <s v="Gestión Financiera"/>
    <s v="Apoyo"/>
    <s v="Ivonne Andrea Torres Cruz_x000a_Asesora Control Interno"/>
    <s v="Mónica Andrea Bustamante Pórtela"/>
    <s v="Subdirector Financiero"/>
    <d v="2018-01-01T00:00:00"/>
    <d v="2018-01-31T00:00:00"/>
    <m/>
    <m/>
    <m/>
    <m/>
    <m/>
    <m/>
    <m/>
    <m/>
    <m/>
    <m/>
    <m/>
    <m/>
    <s v="Informe"/>
    <n v="2E-3"/>
    <d v="2018-01-12T00:00:00"/>
    <s v="Oficio 2018EE576 el 12 de enero del 2018 e informe enviado a personería._x000a__x000a_Ruta: \\10.216.160.201\control interno\2018\2. 036 INFORMES\.036.18 A ORGANISMOS DE CONTROL\PERSONERIA\1-InformePersoneríaDiciem2018EE576_12Ene2018"/>
    <s v="Se realiza en informe dentro de los plazos y se remite mediante oficio 2018EE576 el 12 de enero del 2018"/>
    <s v="Informe Entregado y Publicado"/>
    <n v="2E-3"/>
  </r>
  <r>
    <x v="5"/>
    <s v="Informe presupuestal a Personería"/>
    <s v="Gestión Financiera"/>
    <s v="Apoyo"/>
    <s v="Ivonne Andrea Torres Cruz_x000a_Asesora Control Interno"/>
    <s v="Mónica Andrea Bustamante Pórtela"/>
    <s v="Subdirector Financiero"/>
    <d v="2018-02-01T00:00:00"/>
    <d v="2018-02-28T00:00:00"/>
    <m/>
    <m/>
    <m/>
    <m/>
    <m/>
    <m/>
    <m/>
    <m/>
    <m/>
    <m/>
    <m/>
    <m/>
    <s v="Informe"/>
    <n v="2E-3"/>
    <d v="2018-02-08T00:00:00"/>
    <s v="Oficio  2018EE2570 el 08 de febrero de 2018 e informe enviado a personería._x000a__x000a_Ruta: \\10.216.160.201\control interno\2018\2. 036 INFORMES\.036.18 A ORGANISMOS DE CONTROL\PERSONERIA\2-InformePersoneríaEnero2018EE2570_8feb18"/>
    <s v="Se realiza en informe dentro de los plazos y se remite mediante oficio 2018EE2570 el 08 de febrero de 2018"/>
    <s v="Informe Entregado y Publicado"/>
    <n v="2E-3"/>
  </r>
  <r>
    <x v="5"/>
    <s v="Informe presupuestal a Personería"/>
    <s v="Gestión Financiera"/>
    <s v="Apoyo"/>
    <s v="Ivonne Andrea Torres Cruz_x000a_Asesora Control Interno"/>
    <s v="Mónica Andrea Bustamante Pórtela"/>
    <s v="Subdirector Financiero"/>
    <d v="2018-03-01T00:00:00"/>
    <d v="2018-03-31T00:00:00"/>
    <m/>
    <m/>
    <m/>
    <m/>
    <m/>
    <m/>
    <m/>
    <m/>
    <m/>
    <m/>
    <m/>
    <m/>
    <s v="Informe"/>
    <n v="2E-3"/>
    <d v="2018-03-08T00:00:00"/>
    <s v="Oficio 2018EE4527 el 08 de marzo de 2018  e informe enviado a personería._x000a__x000a_Ruta: \\10.216.160.201\control interno\2018\2. 036 INFORMES\.036.18 A ORGANISMOS DE CONTROL\PERSONERIA\3-InformePersoneríaFebrero2018EE4527_8mar18"/>
    <s v="Se realiza el informe y se remite mediante oficio 2018EE4527 el 08 de marzo de 2018."/>
    <s v="Informe Entregado y Publicado"/>
    <n v="2E-3"/>
  </r>
  <r>
    <x v="5"/>
    <s v="Informe presupuestal a Personería"/>
    <s v="Gestión Financiera"/>
    <s v="Apoyo"/>
    <s v="Ivonne Andrea Torres Cruz_x000a_Asesora Control Interno"/>
    <s v="Mónica Andrea Bustamante Pórtela"/>
    <s v="Subdirector Financiero"/>
    <d v="2018-04-01T00:00:00"/>
    <d v="2018-04-30T00:00:00"/>
    <m/>
    <m/>
    <m/>
    <m/>
    <m/>
    <m/>
    <m/>
    <m/>
    <m/>
    <m/>
    <m/>
    <m/>
    <s v="Informe"/>
    <n v="2E-3"/>
    <d v="2018-04-06T00:00:00"/>
    <s v="Oficio 2018EE5929 el 06 de abril de 2018  e informe enviado a personería._x000a__x000a_Ruta:\\10.216.160.201\control interno\2018\2. 036 INFORMES\.036.18 A ORGANISMOS DE CONTROL\PERSONERIA\4-InformePersoneríaMarzo2018EE5929_06abr18"/>
    <s v="Se realiza el informe y se remite mediante oficio 2018EE5929 el 06 de abril de 2018."/>
    <s v="Informe Entregado y Publicado"/>
    <n v="2E-3"/>
  </r>
  <r>
    <x v="5"/>
    <s v="Informe presupuestal a Personería"/>
    <s v="Gestión Financiera"/>
    <s v="Apoyo"/>
    <s v="Ivonne Andrea Torres Cruz_x000a_Asesora Control Interno"/>
    <s v="Mónica Andrea Bustamante Pórtela"/>
    <s v="Subdirector Financiero"/>
    <d v="2018-05-01T00:00:00"/>
    <d v="2018-05-31T00:00:00"/>
    <m/>
    <m/>
    <m/>
    <m/>
    <m/>
    <m/>
    <m/>
    <m/>
    <m/>
    <m/>
    <m/>
    <m/>
    <s v="Informe"/>
    <n v="2E-3"/>
    <d v="2018-05-08T00:00:00"/>
    <s v="Oficio 2018EE8947 el 08 de mayo de 2018 e informe enviado a personería._x000a__x000a_Ruta: \\10.216.160.201\control interno\2018\2. 036 INFORMES\.036.18 A ORGANISMOS DE CONTROL\PERSONERIA\5-InformePersoneríaAbril2018EE6684_8may18"/>
    <s v="Se realiza el informe y se remite mediante oficio 2018EE8947 el 08 de mayo de 2018."/>
    <s v="Informe Entregado y Publicado"/>
    <n v="2E-3"/>
  </r>
  <r>
    <x v="5"/>
    <s v="Informe presupuestal a Personería"/>
    <s v="Gestión Financiera"/>
    <s v="Apoyo"/>
    <s v="Ivonne Andrea Torres Cruz_x000a_Asesora Control Interno"/>
    <s v="Mónica Andrea Bustamante Pórtela"/>
    <s v="Subdirector Financiero"/>
    <d v="2018-06-01T00:00:00"/>
    <d v="2018-06-30T00:00:00"/>
    <m/>
    <m/>
    <m/>
    <m/>
    <m/>
    <m/>
    <m/>
    <m/>
    <m/>
    <m/>
    <m/>
    <m/>
    <s v="Informe"/>
    <n v="2E-3"/>
    <d v="2018-06-12T00:00:00"/>
    <s v="Oficio 2018EE11367 el 12 de Junio de 2018 e informe enviado a personería._x000a__x000a_Ruta: \\10.216.160.201\control interno\2018\2. 036 INFORMES\.036.18 A ORGANISMOS DE CONTROL\PERSONERIA\6-InformePersoneríaMayo2018EE11367_12jun18"/>
    <s v="Se realiza el informe y se remite mediante oficio 2018EE11367 el 12 de Junio de 2018."/>
    <s v="Informe Entregado y Publicado"/>
    <n v="2E-3"/>
  </r>
  <r>
    <x v="5"/>
    <s v="Informe presupuestal a Personería"/>
    <s v="Gestión Financiera"/>
    <s v="Apoyo"/>
    <s v="Ivonne Andrea Torres Cruz_x000a_Asesora Control Interno"/>
    <s v="Mónica Andrea Bustamante Pórtela"/>
    <s v="Subdirector Financiero"/>
    <d v="2018-07-01T00:00:00"/>
    <d v="2018-07-31T00:00:00"/>
    <m/>
    <m/>
    <m/>
    <m/>
    <m/>
    <m/>
    <m/>
    <m/>
    <m/>
    <m/>
    <m/>
    <m/>
    <s v="Informe"/>
    <n v="2E-3"/>
    <d v="2018-07-09T00:00:00"/>
    <s v="Oficio 2018EE13202 el 09 de julio de 2018 e informe enviado a personería._x000a__x000a_Ruta: \\10.216.160.201\control interno\2018\2. 036 INFORMES\.036.18 A ORGANISMOS DE CONTROL\PERSONERIA\7-InformePersoneríaJunio2018EE13202_09jul18"/>
    <s v="Se realiza el informe y se remite mediante oficio 2018EE13202 el 09 de julio de 2018"/>
    <s v="Informe Entregado y Publicado"/>
    <n v="2E-3"/>
  </r>
  <r>
    <x v="5"/>
    <s v="Informe presupuestal a Personería"/>
    <s v="Gestión Financiera"/>
    <s v="Apoyo"/>
    <s v="Ivonne Andrea Torres Cruz_x000a_Asesora Control Interno"/>
    <s v="Mónica Andrea Bustamante Pórtela"/>
    <s v="Subdirector Financiero"/>
    <d v="2018-08-01T00:00:00"/>
    <d v="2018-08-31T00:00:00"/>
    <m/>
    <m/>
    <m/>
    <m/>
    <m/>
    <m/>
    <m/>
    <m/>
    <m/>
    <m/>
    <m/>
    <m/>
    <s v="Informe"/>
    <n v="2E-3"/>
    <d v="2018-08-14T00:00:00"/>
    <s v="Oficio 2018EE15574 el 14 de agosto de 2018 e informe enviado a las Contraloría._x000a__x000a_Ruta: \\10.216.160.201\control interno\2018\2. 036 INFORMES\.036.18 A ORGANISMOS DE CONTROL\PERSONERIA"/>
    <s v="Se realiza el informe y se remite mediante oficio 2018EE15574 el 14 de agosto de 2018"/>
    <s v="Informe Entregado y Publicado"/>
    <n v="2E-3"/>
  </r>
  <r>
    <x v="5"/>
    <s v="Informe presupuestal a Personería"/>
    <s v="Gestión Financiera"/>
    <s v="Apoyo"/>
    <s v="Ivonne Andrea Torres Cruz_x000a_Asesora Control Interno"/>
    <s v="Mónica Andrea Bustamante Pórtela"/>
    <s v="Subdirector Financiero"/>
    <d v="2018-09-01T00:00:00"/>
    <d v="2018-09-30T00:00:00"/>
    <m/>
    <m/>
    <m/>
    <m/>
    <m/>
    <m/>
    <m/>
    <m/>
    <m/>
    <m/>
    <m/>
    <m/>
    <s v="Informe"/>
    <n v="2E-3"/>
    <d v="2018-09-11T00:00:00"/>
    <s v="Oficio 2018EE17307 el 11 de septiembre de 2018 e informe enviado a las Contraloría._x000a__x000a_Ruta: \\10.216.160.201\control interno\2018\2. 036 INFORMES\.036.18 A ORGANISMOS DE CONTROL\PERSONERIA\9-InformePersoneríaAgosto2018EE17307_11sep18"/>
    <s v="Se realiza el informe y se remite mediante oficio 2018EE17307 el 11 de septiembre de 2018_x000a__x000a_9-InformePersoneríaAgosto2018EE17307_11sep18"/>
    <s v="Informe Entregado y Publicado"/>
    <n v="2E-3"/>
  </r>
  <r>
    <x v="5"/>
    <s v="Informe presupuestal a Personería"/>
    <s v="Gestión Financiera"/>
    <s v="Apoyo"/>
    <s v="Ivonne Andrea Torres Cruz_x000a_Asesora Control Interno"/>
    <s v="Mónica Andrea Bustamante Pórtela"/>
    <s v="Subdirector Financiero"/>
    <d v="2018-10-01T00:00:00"/>
    <d v="2018-10-31T00:00:00"/>
    <m/>
    <m/>
    <m/>
    <m/>
    <m/>
    <m/>
    <m/>
    <m/>
    <m/>
    <m/>
    <m/>
    <m/>
    <s v="Informe"/>
    <n v="2E-3"/>
    <m/>
    <m/>
    <s v="Se hizo el seguimiento de septiembre y se entregó el inotrme de octubre"/>
    <s v="Informe Entregado y Publicado"/>
    <n v="2E-3"/>
  </r>
  <r>
    <x v="5"/>
    <s v="Informe presupuestal a Personería"/>
    <s v="Gestión Financiera"/>
    <s v="Apoyo"/>
    <s v="Ivonne Andrea Torres Cruz_x000a_Asesora Control Interno"/>
    <s v="Mónica Andrea Bustamante Pórtela"/>
    <s v="Subdirector Financiero"/>
    <d v="2018-11-01T00:00:00"/>
    <d v="2018-11-30T00:00:00"/>
    <m/>
    <m/>
    <m/>
    <m/>
    <m/>
    <m/>
    <m/>
    <m/>
    <m/>
    <m/>
    <m/>
    <m/>
    <s v="Informe"/>
    <n v="2E-3"/>
    <m/>
    <m/>
    <s v="No aplica seguimiento a la fecha"/>
    <m/>
    <n v="0"/>
  </r>
  <r>
    <x v="5"/>
    <s v="Informe presupuestal a Personería"/>
    <s v="Gestión Financiera"/>
    <s v="Apoyo"/>
    <s v="Ivonne Andrea Torres Cruz_x000a_Asesora Control Interno"/>
    <s v="Mónica Andrea Bustamante Pórtela"/>
    <s v="Subdirector Financiero"/>
    <d v="2018-12-01T00:00:00"/>
    <d v="2018-12-31T00:00:00"/>
    <m/>
    <m/>
    <m/>
    <m/>
    <m/>
    <m/>
    <m/>
    <m/>
    <m/>
    <m/>
    <m/>
    <m/>
    <s v="Informe"/>
    <n v="2E-3"/>
    <m/>
    <m/>
    <s v="No aplica seguimiento a la fecha"/>
    <m/>
    <n v="0"/>
  </r>
  <r>
    <x v="5"/>
    <s v="Informe cuenta mensual SIVICOF"/>
    <s v="Evaluación de la Gestión"/>
    <s v="Seguimiento y Evaluación"/>
    <s v="Ivonne Andrea Torres Cruz_x000a_Asesora Control Interno"/>
    <s v="Graciela Zabala Rico"/>
    <s v="Asesor de Control Interno"/>
    <d v="2018-01-01T00:00:00"/>
    <d v="2018-01-31T00:00:00"/>
    <m/>
    <m/>
    <m/>
    <m/>
    <m/>
    <m/>
    <m/>
    <m/>
    <m/>
    <m/>
    <m/>
    <m/>
    <s v="Informe"/>
    <n v="2E-3"/>
    <d v="2018-01-30T00:00:00"/>
    <s v="Soportes de recepción, validación, cargue en SIVICOF y certificado en la siguiente ruta:_x000a_\\10.216.160.201\control interno\2018\2. 036 INFORMES\.036.18 A ORGANISMOS DE CONTROL\SIVICOF\CTA MENSUAL\ENERO_2018_x000a_"/>
    <s v="Se recepciona información de las partes (contratación y financiera), se realiza validación en el aplicativo Storm User, se solicita firma del responsable y se procede al cargue en  SIVICOF la información el día 09 de Febrero de 2018 obteniendo certificado. _x000a_"/>
    <s v="Informe Entregado y Publicado"/>
    <n v="2E-3"/>
  </r>
  <r>
    <x v="5"/>
    <s v="Informe cuenta mensual SIVICOF"/>
    <s v="Evaluación de la Gestión"/>
    <s v="Seguimiento y Evaluación"/>
    <s v="Ivonne Andrea Torres Cruz_x000a_Asesora Control Interno"/>
    <s v="Graciela Zabala Rico"/>
    <s v="Asesor de Control Interno"/>
    <d v="2018-02-01T00:00:00"/>
    <d v="2018-02-28T00:00:00"/>
    <m/>
    <m/>
    <m/>
    <m/>
    <m/>
    <m/>
    <m/>
    <m/>
    <m/>
    <m/>
    <m/>
    <m/>
    <s v="Informe"/>
    <n v="2E-3"/>
    <d v="2018-02-09T00:00:00"/>
    <s v="Soportes de recepción, validación, cargue en SIVICOF y certificado en la siguiente ruta:_x000a__x000a_\\10.216.160.201\control interno\2018\2. 036 INFORMES\.036.18 A ORGANISMOS DE CONTROL\SIVICOF\CTA MENSUAL\FEBRERO_2018"/>
    <s v="Se recepciona información de las partes (contratación y financiera), se realiza validación en el aplicativo Storm User, se solicita firma del responsable y se procede al cargue en  SIVICOF la información el día 09 de Marzo de 2018 obteniendo certificado. _x000a_"/>
    <s v="Informe Entregado y Publicado"/>
    <n v="2E-3"/>
  </r>
  <r>
    <x v="5"/>
    <s v="Informe cuenta mensual SIVICOF"/>
    <s v="Evaluación de la Gestión"/>
    <s v="Seguimiento y Evaluación"/>
    <s v="Ivonne Andrea Torres Cruz_x000a_Asesora Control Interno"/>
    <s v="Graciela Zabala Rico"/>
    <s v="Asesor de Control Interno"/>
    <d v="2018-03-01T00:00:00"/>
    <d v="2018-03-31T00:00:00"/>
    <m/>
    <m/>
    <m/>
    <m/>
    <m/>
    <m/>
    <m/>
    <m/>
    <m/>
    <m/>
    <m/>
    <m/>
    <s v="Informe"/>
    <n v="2E-3"/>
    <d v="2018-03-09T00:00:00"/>
    <s v="Soportes de recepción, validación, cargue en SIVICOF y certificado en la siguiente ruta:_x000a__x000a_\\10.216.160.201\control interno\2018\2. 036 INFORMES\.036.18 A ORGANISMOS DE CONTROL\SIVICOF\CTA MENSUAL\MARZO_2018_x000a_"/>
    <s v="Se recepciona información de las partes (contratación y financiera), se realiza validación en el aplicativo Storm User, se solicita firma del responsable y se procede al cargue en  SIVICOF la información el día 10 de Abril de 2018 obteniendo certificado. _x000a_"/>
    <s v="Informe Entregado y Publicado"/>
    <n v="2E-3"/>
  </r>
  <r>
    <x v="5"/>
    <s v="Informe cuenta mensual SIVICOF"/>
    <s v="Evaluación de la Gestión"/>
    <s v="Seguimiento y Evaluación"/>
    <s v="Ivonne Andrea Torres Cruz_x000a_Asesora Control Interno"/>
    <s v="Graciela Zabala Rico"/>
    <s v="Asesor de Control Interno"/>
    <d v="2018-04-01T00:00:00"/>
    <d v="2018-04-30T00:00:00"/>
    <m/>
    <m/>
    <m/>
    <m/>
    <m/>
    <m/>
    <m/>
    <m/>
    <m/>
    <m/>
    <m/>
    <m/>
    <s v="Informe"/>
    <n v="2E-3"/>
    <d v="2018-04-17T00:00:00"/>
    <s v="Soportes de recepción, validación, cargue en SIVICOF y certificado en la siguiente ruta:_x000a__x000a_\\10.216.160.201\control interno\2018\2. 036 INFORMES\.036.18 A ORGANISMOS DE CONTROL\SIVICOF\CTA MENSUAL\ABRIL_2018"/>
    <s v="Se recepciona información de las partes (contratación y financiera), se realiza validación en el aplicativo Storm User, se solicita firma del responsable y se procede al cargue en  SIVICOF la información el día 10 de Mayo de 2018 obteniendo certificado. _x000a_"/>
    <s v="Informe Entregado y Publicado"/>
    <n v="2E-3"/>
  </r>
  <r>
    <x v="5"/>
    <s v="Informe cuenta mensual SIVICOF"/>
    <s v="Evaluación de la Gestión"/>
    <s v="Seguimiento y Evaluación"/>
    <s v="Ivonne Andrea Torres Cruz_x000a_Asesora Control Interno"/>
    <s v="Graciela Zabala Rico"/>
    <s v="Asesor de Control Interno"/>
    <d v="2018-05-01T00:00:00"/>
    <d v="2018-05-31T00:00:00"/>
    <m/>
    <m/>
    <m/>
    <m/>
    <m/>
    <m/>
    <m/>
    <m/>
    <m/>
    <m/>
    <m/>
    <m/>
    <s v="Informe"/>
    <n v="2E-3"/>
    <d v="2018-05-10T00:00:00"/>
    <s v="Soportes de recepción, validación, cargue en SIVICOF y certificado en la siguiente ruta:_x000a__x000a_\\10.216.160.201\control interno\2018\2. 036 INFORMES\.036.18 A ORGANISMOS DE CONTROL\SIVICOF\CTA MENSUAL\MAYO_2018"/>
    <s v="Se recepciona información de las partes (contratación y financiera), se realiza validación en el aplicativo Storm User, se solicita firma del responsable y se procede al cargue en  SIVICOF la información el día 13 de Junio de 2018 obteniendo certificado. _x000a_"/>
    <s v="Informe Entregado y Publicado"/>
    <n v="2E-3"/>
  </r>
  <r>
    <x v="5"/>
    <s v="Informe cuenta mensual SIVICOF"/>
    <s v="Evaluación de la Gestión"/>
    <s v="Seguimiento y Evaluación"/>
    <s v="Ivonne Andrea Torres Cruz_x000a_Asesora Control Interno"/>
    <s v="Graciela Zabala Rico"/>
    <s v="Asesor de Control Interno"/>
    <d v="2018-06-01T00:00:00"/>
    <d v="2018-06-30T00:00:00"/>
    <m/>
    <m/>
    <m/>
    <m/>
    <m/>
    <m/>
    <m/>
    <m/>
    <m/>
    <m/>
    <m/>
    <m/>
    <s v="Informe"/>
    <n v="2E-3"/>
    <d v="2018-06-13T00:00:00"/>
    <s v="Soportes de recepción, validación, cargue en SIVICOF y certificado en la siguiente ruta:_x000a__x000a_\\10.216.160.201\control interno\2018\2. 036 INFORMES\.036.18 A ORGANISMOS DE CONTROL\SIVICOF\CTA MENSUAL\JUNIO_2018"/>
    <s v="Se recepciona información de las partes (contratación y financiera), se realiza validación en el aplicativo Storm User, se solicita firma del responsable y se procede al cargue en  SIVICOF la información el día 11 de Julio de 2018 obteniendo certificado. _x000a_"/>
    <s v="Informe Entregado y Publicado"/>
    <n v="2E-3"/>
  </r>
  <r>
    <x v="5"/>
    <s v="Informe cuenta mensual SIVICOF"/>
    <s v="Evaluación de la Gestión"/>
    <s v="Seguimiento y Evaluación"/>
    <s v="Ivonne Andrea Torres Cruz_x000a_Asesora Control Interno"/>
    <s v="Graciela Zabala Rico"/>
    <s v="Asesor de Control Interno"/>
    <d v="2018-07-01T00:00:00"/>
    <d v="2018-07-31T00:00:00"/>
    <m/>
    <m/>
    <m/>
    <m/>
    <m/>
    <m/>
    <m/>
    <m/>
    <m/>
    <m/>
    <m/>
    <m/>
    <s v="Informe"/>
    <n v="2E-3"/>
    <d v="2018-10-08T00:00:00"/>
    <s v="Soportes de recepción, validación, cargue en SIVICOF y certificado en la siguiente ruta:_x000a__x000a_\\10.216.160.201\control interno\2018\2. 036 INFORMES\.036.18 A ORGANISMOS DE CONTROL\SIVICOF\CTA MENSUAL\JULIO_2018"/>
    <s v="Se recepciona información de las partes (contratación y financiera), se realiza validación en el aplicativo Storm User, se solicita firma del responsable y se procede al cargue en  SIVICOF la información el día 10 de Agosto de 2018 obteniendo certificado. _x000a_"/>
    <s v="Informe Entregado y Publicado"/>
    <n v="2E-3"/>
  </r>
  <r>
    <x v="5"/>
    <s v="Informe cuenta mensual SIVICOF"/>
    <s v="Evaluación de la Gestión"/>
    <s v="Seguimiento y Evaluación"/>
    <s v="Ivonne Andrea Torres Cruz_x000a_Asesora Control Interno"/>
    <s v="Graciela Zabala Rico"/>
    <s v="Asesor de Control Interno"/>
    <d v="2018-08-01T00:00:00"/>
    <d v="2018-08-31T00:00:00"/>
    <m/>
    <m/>
    <m/>
    <m/>
    <m/>
    <m/>
    <m/>
    <m/>
    <m/>
    <m/>
    <m/>
    <m/>
    <s v="Informe"/>
    <n v="2E-3"/>
    <d v="2018-08-10T00:00:00"/>
    <s v="Soportes de recepción, validación, cargue en SIVICOF y certificado en la siguiente ruta:_x000a__x000a_\\10.216.160.201\control interno\2018\2. 036 INFORMES\.036.18 A ORGANISMOS DE CONTROL\SIVICOF\CTA MENSUAL\JULIO_2018"/>
    <s v="Se recepciona información de las partes (contratación y financiera), se realiza validación en el aplicativo Storm User, se solicita firma del responsable y se procede al cargue en  SIVICOF la información el día 11 de Septiembre de 2018 obteniendo certificado. _x000a_"/>
    <s v="Informe Entregado y Publicado"/>
    <n v="2E-3"/>
  </r>
  <r>
    <x v="5"/>
    <s v="Informe cuenta mensual SIVICOF"/>
    <s v="Evaluación de la Gestión"/>
    <s v="Seguimiento y Evaluación"/>
    <s v="Ivonne Andrea Torres Cruz_x000a_Asesora Control Interno"/>
    <s v="Graciela Zabala Rico"/>
    <s v="Asesor de Control Interno"/>
    <d v="2018-09-01T00:00:00"/>
    <d v="2018-09-30T00:00:00"/>
    <m/>
    <m/>
    <m/>
    <m/>
    <m/>
    <m/>
    <m/>
    <m/>
    <m/>
    <m/>
    <m/>
    <m/>
    <s v="Informe"/>
    <n v="2E-3"/>
    <d v="2018-09-11T00:00:00"/>
    <s v="Soportes de recepción, validación, cargue en SIVICOF y certificado en la siguiente ruta:_x000a__x000a_\\10.216.160.201\control interno\2018\2. 036 INFORMES\.036.18 A ORGANISMOS DE CONTROL\SIVICOF\CTA MENSUAL\AGOSTO_2018"/>
    <s v="Se recepciona información de las partes (contratación y financiera), se realiza validación en el aplicativo Storm User, se solicita firma del responsable y se procede al cargue en  SIVICOF la información el día 08 de Octubre de 2018 obteniendo certificado. _x000a_"/>
    <s v="Informe Entregado y Publicado"/>
    <n v="2E-3"/>
  </r>
  <r>
    <x v="5"/>
    <s v="Informe cuenta mensual SIVICOF"/>
    <s v="Evaluación de la Gestión"/>
    <s v="Seguimiento y Evaluación"/>
    <s v="Ivonne Andrea Torres Cruz_x000a_Asesora Control Interno"/>
    <s v="Graciela Zabala Rico"/>
    <s v="Asesor de Control Interno"/>
    <d v="2018-10-01T00:00:00"/>
    <d v="2018-10-31T00:00:00"/>
    <m/>
    <m/>
    <m/>
    <m/>
    <m/>
    <m/>
    <m/>
    <m/>
    <m/>
    <m/>
    <m/>
    <m/>
    <s v="Informe"/>
    <n v="2E-3"/>
    <m/>
    <s v="Soportes de recepción, validación, cargue en SIVICOF y certificado en la siguiente ruta:_x000a__x000a_\\10.216.160.201\control interno\2018\2. 036 INFORMES\.036.18 A ORGANISMOS DE CONTROL\SIVICOF\CTA MENSUAL\AGOSTO_2018"/>
    <s v="Se recepciona información de las partes (contratación y financiera), se realiza validación en el aplicativo Storm User, se solicita firma del responsable y se procede al cargue en  SIVICOF la información el día 08 de Octubre de 2018 obteniendo certificado. _x000a_"/>
    <s v="Informe Entregado y Publicado"/>
    <n v="2E-3"/>
  </r>
  <r>
    <x v="5"/>
    <s v="Informe cuenta mensual SIVICOF"/>
    <s v="Evaluación de la Gestión"/>
    <s v="Seguimiento y Evaluación"/>
    <s v="Ivonne Andrea Torres Cruz_x000a_Asesora Control Interno"/>
    <s v="Graciela Zabala Rico"/>
    <s v="Asesor de Control Interno"/>
    <d v="2018-11-01T00:00:00"/>
    <d v="2018-11-30T00:00:00"/>
    <m/>
    <m/>
    <m/>
    <m/>
    <m/>
    <m/>
    <m/>
    <m/>
    <m/>
    <m/>
    <m/>
    <m/>
    <s v="Informe"/>
    <n v="2E-3"/>
    <m/>
    <m/>
    <s v="No aplica seguimiento a la fecha"/>
    <m/>
    <n v="0"/>
  </r>
  <r>
    <x v="5"/>
    <s v="Informe cuenta mensual SIVICOF"/>
    <s v="Evaluación de la Gestión"/>
    <s v="Seguimiento y Evaluación"/>
    <s v="Ivonne Andrea Torres Cruz_x000a_Asesora Control Interno"/>
    <s v="Graciela Zabala Rico"/>
    <s v="Asesor de Control Interno"/>
    <d v="2018-12-01T00:00:00"/>
    <d v="2018-12-31T00:00:00"/>
    <m/>
    <m/>
    <m/>
    <m/>
    <m/>
    <m/>
    <m/>
    <m/>
    <m/>
    <m/>
    <m/>
    <m/>
    <s v="Informe"/>
    <n v="2E-3"/>
    <m/>
    <m/>
    <s v="No aplica seguimiento a la fecha"/>
    <m/>
    <n v="0"/>
  </r>
  <r>
    <x v="5"/>
    <s v="Informe cuenta anual SIVICOF"/>
    <s v="Evaluación de la Gestión"/>
    <s v="Seguimiento y Evaluación"/>
    <s v="Ivonne Andrea Torres Cruz_x000a_Asesora Control Interno"/>
    <s v="Graciela Zabala Rico"/>
    <s v="Asesor de Control Interno"/>
    <d v="2018-02-01T00:00:00"/>
    <d v="2018-02-15T00:00:00"/>
    <m/>
    <m/>
    <m/>
    <m/>
    <m/>
    <m/>
    <m/>
    <m/>
    <m/>
    <m/>
    <m/>
    <m/>
    <s v="Informe"/>
    <n v="0.02"/>
    <d v="2018-01-24T00:00:00"/>
    <s v="Evidencias de reporte del Informe de cuenta anual del SIVICOF se encuentran en la siguiente ruta:_x000a__x000a_\\10.216.160.201\control interno\2018\2. 036 INFORMES\.036.18 A ORGANISMOS DE CONTROL\SIVICOF\CTA ANUAL"/>
    <s v="Se envía cronograma y fechas de reporta a las áreas, se realiza validación en el aplicativo Storm User, se solicita firma del responsable y se procede al cargue en  SIVICOF, se realiza el informe y se remite mediante oficio 2018IE694 el 24 de enero de 2018"/>
    <s v="Informe Entregado y Publicado"/>
    <n v="0.02"/>
  </r>
  <r>
    <x v="5"/>
    <s v="Evaluación por dependencias._x000a_Ley 904 de 2005 - Acuerdo CNSC 565 de 2016 - Circular 004 de 2005 consejo asesor del gobierno nacional"/>
    <s v="Evaluación de la Gestión"/>
    <s v="Seguimiento y Evaluación"/>
    <s v="Ivonne Andrea Torres Cruz_x000a_Asesora Control Interno"/>
    <s v="Claudia Yanet D'Antonio Adame"/>
    <s v="Asesor de Control Interno"/>
    <d v="2018-01-01T00:00:00"/>
    <d v="2018-04-30T00:00:00"/>
    <m/>
    <m/>
    <m/>
    <m/>
    <m/>
    <m/>
    <m/>
    <m/>
    <m/>
    <m/>
    <m/>
    <m/>
    <s v="Informe"/>
    <n v="0.03"/>
    <d v="2018-04-30T00:00:00"/>
    <s v="Evidencia de resultado de  evaluación por dependencias._x000a__x000a_Ruta: \\10.216.160.201\control interno\2018\2. 036 INFORMES\.036.8 DE GESTIÓN\EVALUACION POR DEPENDENCIAS"/>
    <s v="La asesoría de control interno realizó las evaluaciones por dependencias entre meses  febrero y marzo, en las cuales se evaluaron las siguientes 6 herramientas:_x000a__x000a_I. Proyecto de Inversión_x000a_II. Plan de  acción de gestión_x000a_III. Plan de mejoramiento por procesos_x000a_IV. Plan de mejoramiento de la Contraloría_x000a_V. Matriz de riesgos institucional - Riesgos por proceso_x000a_VI. Matriz de riesgos institucional - Riesgos Anticorrupción_x000a__x000a_A la fecha falta por evaluar las siguientes dependencias: _x000a_1. Dirección General_x000a_2. Oficina asesora de Comunicaciones_x000a_3. Jurídica"/>
    <s v="Informe Elaborado"/>
    <n v="2.0999999999999998E-2"/>
  </r>
  <r>
    <x v="5"/>
    <s v="Control Interno Contable durante la vigencia 2016._x000a_Decreto Reglamentario 1027 de 2007 y Resolución 357 de 2008 del Contador General de la Nación."/>
    <s v="Evaluación de la Gestión"/>
    <s v="Seguimiento y Evaluación"/>
    <s v="Ivonne Andrea Torres Cruz_x000a_Asesora Control Interno"/>
    <s v="Carolina Montoya Duque"/>
    <s v="Asesor de Control Interno "/>
    <d v="2018-02-01T00:00:00"/>
    <d v="2018-02-28T00:00:00"/>
    <m/>
    <m/>
    <m/>
    <m/>
    <m/>
    <m/>
    <m/>
    <m/>
    <m/>
    <m/>
    <m/>
    <m/>
    <s v="Informe"/>
    <n v="5.0000000000000001E-3"/>
    <d v="2018-02-28T00:00:00"/>
    <s v="Evidencia de informe de control interno contable:_x000a__x000a_\\10.216.160.201\control interno\2018\2. 036 INFORMES\.036.8 DE GESTIÓN\CONTROL INTERNO CONTABLE DECRETO 370"/>
    <s v="Se desarrolla el informe de control interno contable y se remite mediante oficio 2018IE2863 el 28 de febrero del 2018"/>
    <s v="Informe Entregado y Publicado"/>
    <n v="5.0000000000000001E-3"/>
  </r>
  <r>
    <x v="5"/>
    <s v="Control Interno Contable durante la vigencia 2016._x000a_Decreto Reglamentario 1027 de 2007 y Resolución 357 de 2008 del Contador General de la Nación."/>
    <s v="Evaluación de la Gestión"/>
    <s v="Seguimiento y Evaluación"/>
    <s v="Ivonne Andrea Torres Cruz_x000a_Asesora Control Interno"/>
    <s v="Graciela Zabala Rico"/>
    <s v="Asesor de Control Interno "/>
    <d v="2018-02-01T00:00:00"/>
    <d v="2018-02-28T00:00:00"/>
    <m/>
    <m/>
    <m/>
    <m/>
    <m/>
    <m/>
    <m/>
    <m/>
    <m/>
    <m/>
    <m/>
    <m/>
    <s v="Informe"/>
    <n v="5.0000000000000001E-3"/>
    <d v="2018-02-28T00:00:00"/>
    <s v="Evidencia de informe de control interno contable:_x000a__x000a_\\10.216.160.201\control interno\2018\2. 036 INFORMES\.036.8 DE GESTIÓN\CONTROL INTERNO CONTABLE DECRETO 370"/>
    <s v="Se desarrolla el informe de control interno contable y se remite mediante oficio 2018IE2863 el 28 de febrero del 2018"/>
    <s v="Informe Entregado y Publicado"/>
    <n v="5.0000000000000001E-3"/>
  </r>
  <r>
    <x v="5"/>
    <s v="Austeridad en el gasto. Decretos Reglamentarios 1737 de 1998 y 984 de 2012 y Directiva Presidencial 03 de 2012."/>
    <s v="Gestión Financiera"/>
    <s v="Apoyo"/>
    <s v="Ivonne Andrea Torres Cruz_x000a_Asesora Control Interno"/>
    <s v="Claudia Yanet D'Antonio Adame"/>
    <s v="Subdirector Financiero"/>
    <d v="2018-01-01T00:00:00"/>
    <d v="2018-01-27T00:00:00"/>
    <m/>
    <m/>
    <m/>
    <m/>
    <m/>
    <m/>
    <m/>
    <m/>
    <m/>
    <m/>
    <m/>
    <m/>
    <s v="Informe"/>
    <n v="5.0000000000000001E-3"/>
    <d v="2018-02-15T00:00:00"/>
    <s v="Informe y Oficio 2018IE2168 el 15 de febrero de 2018_x000a__x000a_Ruta: \\10.216.160.201\control interno\2018\INFORME FINAL CYDA.Temp\AUSTERIDAD EN EL GASTO"/>
    <s v="Se realiza solicitud a las áreas y se realiza el informe de austeridad en el gasto para el último trimestre de 2017 y se remitió mediante oficio 2018IE2168 el 15 de febrero de 2018"/>
    <s v="Informe Entregado y Publicado"/>
    <n v="5.0000000000000001E-3"/>
  </r>
  <r>
    <x v="5"/>
    <s v="Austeridad en el gasto. Decretos Reglamentarios 1737 de 1998 y 984 de 2012 y Directiva Presidencial 03 de 2012."/>
    <s v="Gestión Financiera"/>
    <s v="Apoyo"/>
    <s v="Ivonne Andrea Torres Cruz_x000a_Asesora Control Interno"/>
    <s v="Claudia Yanet D'Antonio Adame"/>
    <s v="Subdirector Financiero"/>
    <d v="2018-04-01T00:00:00"/>
    <d v="2018-04-24T00:00:00"/>
    <m/>
    <m/>
    <m/>
    <m/>
    <m/>
    <m/>
    <m/>
    <m/>
    <m/>
    <m/>
    <m/>
    <m/>
    <s v="Informe"/>
    <n v="5.0000000000000001E-3"/>
    <d v="2018-04-30T00:00:00"/>
    <s v="Ruta: \\10.216.160.201\control interno\2018\2. 036 INFORMES\.036.8 DE GESTIÓN\AUSTERIDAD\PRIMER TRIMESTRE"/>
    <s v="Se realiza solicitud de información a las áreas y se realiza el informe de austeridad del gasto del I trimestre de 2018 y es remitido mediante el oficio 2018IE5264"/>
    <s v="Informe Entregado y Publicado"/>
    <n v="5.0000000000000001E-3"/>
  </r>
  <r>
    <x v="5"/>
    <s v="Austeridad en el gasto. Decretos Reglamentarios 1737 de 1998 y 984 de 2012 y Directiva Presidencial 03 de 2012."/>
    <s v="Gestión Financiera"/>
    <s v="Apoyo"/>
    <s v="Ivonne Andrea Torres Cruz_x000a_Asesora Control Interno"/>
    <s v="Claudia Yanet D'Antonio Adame"/>
    <s v="Subdirector Financiero"/>
    <d v="2018-07-01T00:00:00"/>
    <d v="2018-07-24T00:00:00"/>
    <m/>
    <m/>
    <m/>
    <m/>
    <m/>
    <m/>
    <m/>
    <m/>
    <m/>
    <m/>
    <m/>
    <m/>
    <s v="Informe"/>
    <n v="5.0000000000000001E-3"/>
    <d v="2018-08-09T00:00:00"/>
    <s v="Ruta: \\10.216.160.201\control interno\2018\2. 036 INFORMES\.036.8 DE GESTIÓN\AUSTERIDAD\SEGUNDO TRIMESTRE"/>
    <s v="Se realiza solicitud de información a las áreas y se realiza el informe de austeridad del gasto del II trimestre de 2018 y es remitido mediante el oficio 2018IE10830"/>
    <s v="Informe Entregado y Publicado"/>
    <n v="5.0000000000000001E-3"/>
  </r>
  <r>
    <x v="5"/>
    <s v="Austeridad en el gasto. Decretos Reglamentarios 1737 de 1998 y 984 de 2012 y Directiva Presidencial 03 de 2012."/>
    <s v="Gestión Financiera"/>
    <s v="Apoyo"/>
    <s v="Ivonne Andrea Torres Cruz_x000a_Asesora Control Interno"/>
    <s v="Claudia Yanet D'Antonio Adame"/>
    <s v="Subdirector Financiero"/>
    <d v="2018-10-01T00:00:00"/>
    <d v="2018-10-24T00:00:00"/>
    <m/>
    <m/>
    <m/>
    <m/>
    <m/>
    <m/>
    <m/>
    <m/>
    <m/>
    <m/>
    <m/>
    <m/>
    <s v="Informe"/>
    <n v="5.0000000000000001E-3"/>
    <d v="2018-11-02T00:00:00"/>
    <s v="Publicado en pagina web _x000a_Ruta: _x000a_https://www.cajaviviendapopular.gov.co/files/Nosotros/Informes/11-Informe%20del%20estado%20del%20Control%20Interno/2018/Informe_de_Austeridad_del_Gasto-Tercer-Trimestre.pdf"/>
    <s v="Se realizo  Informe de Austeridad del Gasto Público_x000a_Tercer trimestre de 2018 con fecha del 28 de Octubre de 2018 y fecha de publicación en pagina web del 02 de Noviembre de 2018"/>
    <s v="Informe Entregado y Publicado"/>
    <n v="5.0000000000000001E-3"/>
  </r>
  <r>
    <x v="5"/>
    <s v="Informe Ejecutivo Anual de Control Interno de la vigencia 2017"/>
    <s v="Evaluación de la Gestión"/>
    <s v="Seguimiento y Evaluación"/>
    <s v="Ivonne Andrea Torres Cruz_x000a_Asesora Control Interno"/>
    <s v="Claudia Yanet D'Antonio Adame"/>
    <s v="Asesor de Control Interno"/>
    <d v="2018-01-01T00:00:00"/>
    <d v="2018-01-31T00:00:00"/>
    <m/>
    <m/>
    <m/>
    <m/>
    <m/>
    <m/>
    <m/>
    <m/>
    <m/>
    <m/>
    <m/>
    <m/>
    <s v="Informe"/>
    <n v="0"/>
    <d v="2018-02-23T00:00:00"/>
    <s v="Circular Externa 02 del 21 de febrero de 2018 de la Contraloría de Bogotá"/>
    <s v="No se realizó dados los cambios en la Circular Externa 02 del 21 de febrero de 2018 de la Contraloría de Bogotá."/>
    <m/>
    <n v="0"/>
  </r>
  <r>
    <x v="5"/>
    <s v="Informe FURAG - Reporte en aplicativo página de la Función Publica"/>
    <s v="Todos los Procesos"/>
    <s v="Todos los Procesos"/>
    <s v="Ivonne Andrea Torres Cruz_x000a_Asesora Control Interno"/>
    <s v="Fernando Reinoso Guerra"/>
    <s v="Lideres de Cada Proceso"/>
    <d v="2018-10-01T00:00:00"/>
    <d v="2018-11-30T00:00:00"/>
    <m/>
    <m/>
    <m/>
    <m/>
    <m/>
    <m/>
    <m/>
    <m/>
    <m/>
    <m/>
    <m/>
    <m/>
    <s v="Informe"/>
    <n v="5.0000000000000001E-3"/>
    <m/>
    <m/>
    <s v="No aplica seguimiento a la fecha"/>
    <m/>
    <n v="0"/>
  </r>
  <r>
    <x v="5"/>
    <s v="Informe FURAG - Reporte en aplicativo página de la Función Publica"/>
    <s v="Todos los Procesos"/>
    <s v="Todos los Procesos"/>
    <s v="Ivonne Andrea Torres Cruz_x000a_Asesora Control Interno"/>
    <s v="Carolina Montoya Duque"/>
    <s v="Lideres de Cada Proceso"/>
    <d v="2018-10-01T00:00:00"/>
    <d v="2018-11-30T00:00:00"/>
    <m/>
    <m/>
    <m/>
    <m/>
    <m/>
    <m/>
    <m/>
    <m/>
    <m/>
    <m/>
    <m/>
    <m/>
    <s v="Informe"/>
    <n v="5.0000000000000001E-3"/>
    <m/>
    <m/>
    <s v="No aplica seguimiento a la fecha"/>
    <m/>
    <n v="0"/>
  </r>
  <r>
    <x v="5"/>
    <s v="Informe FURAG - Reporte en aplicativo página de la Función Publica"/>
    <s v="Todos los Procesos"/>
    <s v="Todos los Procesos"/>
    <s v="Ivonne Andrea Torres Cruz_x000a_Asesora Control Interno"/>
    <s v="Jonnathan Andrés Lara Herrera"/>
    <s v="Lideres de Cada Proceso"/>
    <d v="2018-10-01T00:00:00"/>
    <d v="2018-11-30T00:00:00"/>
    <m/>
    <m/>
    <m/>
    <m/>
    <m/>
    <m/>
    <m/>
    <m/>
    <m/>
    <m/>
    <m/>
    <m/>
    <s v="Informe"/>
    <n v="5.0000000000000001E-3"/>
    <m/>
    <m/>
    <s v="No aplica seguimiento a la fecha"/>
    <m/>
    <n v="0"/>
  </r>
  <r>
    <x v="5"/>
    <s v="Informe Pormenorizado Sistema de Control Interno. Ley 1474 de 2011."/>
    <s v="Evaluación de la Gestión"/>
    <s v="Seguimiento y Evaluación"/>
    <s v="Ivonne Andrea Torres Cruz_x000a_Asesora Control Interno"/>
    <s v="Jonnathan Andrés Lara Herrera"/>
    <s v="Asesor de Control Interno"/>
    <d v="2018-02-01T00:00:00"/>
    <d v="2018-03-10T00:00:00"/>
    <m/>
    <m/>
    <m/>
    <m/>
    <m/>
    <m/>
    <m/>
    <m/>
    <m/>
    <m/>
    <m/>
    <m/>
    <s v="Informe"/>
    <n v="0.02"/>
    <d v="2018-03-12T00:00:00"/>
    <s v="Informe final publicado_x000a__x000a_Ruta: https://www.cajaviviendapopular.gov.co/?q=content/informe-del-estado-del-control-interno"/>
    <s v="Se hace la recolección de las evidencias y se constituye el informe para publicarlo en la página web. Este informe es socializado mediante correo electrónico del 12 de marzo del 2018"/>
    <s v="Informe Entregado y Publicado"/>
    <n v="0.02"/>
  </r>
  <r>
    <x v="5"/>
    <s v="Formulación PAA Auditorías - Artículo 1 decreto 215 de 2017"/>
    <s v="Evaluación de la Gestión"/>
    <s v="Seguimiento y Evaluación"/>
    <s v="Ivonne Andrea Torres Cruz_x000a_Asesora Control Interno"/>
    <s v="Jonnathan Andrés Lara Herrera"/>
    <s v="Asesor de Control Interno"/>
    <d v="2018-01-01T00:00:00"/>
    <d v="2018-01-31T00:00:00"/>
    <m/>
    <m/>
    <m/>
    <m/>
    <m/>
    <m/>
    <m/>
    <m/>
    <m/>
    <m/>
    <m/>
    <m/>
    <s v="Informe"/>
    <n v="0.01"/>
    <d v="2018-01-30T00:00:00"/>
    <s v="Plan anual de Auditorías_x000a__x000a_Ruta: \\10.216.160.201\control interno\2018\1. 068 AUDITORÍAS\068.1 INTERNAS\0. ProgramaAnualAuditorías"/>
    <s v="Se cuenta con la herramienta para la formulación del Plan Anual de Auditorias y es aprobada mediante Acta del Comité SIG del día 30 de enero de 2018"/>
    <s v="Informe Entregado y Publicado"/>
    <n v="0.01"/>
  </r>
  <r>
    <x v="5"/>
    <s v="Seguimiento PAA Auditorías - Artículo 1 decreto 215 de 2017"/>
    <s v="Evaluación de la Gestión"/>
    <s v="Seguimiento y Evaluación"/>
    <s v="Ivonne Andrea Torres Cruz_x000a_Asesora Control Interno"/>
    <s v="Jonnathan Andrés Lara Herrera"/>
    <s v="Asesor de Control Interno"/>
    <d v="2018-04-01T00:00:00"/>
    <d v="2018-04-30T00:00:00"/>
    <m/>
    <m/>
    <m/>
    <m/>
    <m/>
    <m/>
    <m/>
    <m/>
    <m/>
    <m/>
    <m/>
    <m/>
    <s v="Informe"/>
    <n v="0.01"/>
    <d v="2018-04-23T00:00:00"/>
    <s v="Plan anual de Auditorías con Seguimiento_x000a__x000a_Ruta: \\10.216.160.201\control interno\2018\1. 068 AUDITORÍAS\068.1 INTERNAS\0. ProgramaAnualAuditorías"/>
    <s v="Se realizó seguimiento a Plan Anual de Auditorias del primer corte de la vigencia 2018 y se envió a la oficina asesora de planeación mediante correo electrónico el 23 de Abril de 2018. Se da un avance de cumplimiento del PAA del 22%"/>
    <s v="Informe Entregado y Publicado"/>
    <n v="0.01"/>
  </r>
  <r>
    <x v="5"/>
    <s v="Seguimiento PAA Auditorías - Artículo 1 decreto 215 de 2017"/>
    <s v="Evaluación de la Gestión"/>
    <s v="Seguimiento y Evaluación"/>
    <s v="Ivonne Andrea Torres Cruz_x000a_Asesora Control Interno"/>
    <s v="Jonnathan Andrés Lara Herrera"/>
    <s v="Asesor de Control Interno"/>
    <d v="2018-07-01T00:00:00"/>
    <d v="2018-07-31T00:00:00"/>
    <m/>
    <m/>
    <m/>
    <m/>
    <m/>
    <m/>
    <m/>
    <m/>
    <m/>
    <m/>
    <m/>
    <m/>
    <s v="Informe"/>
    <n v="0.01"/>
    <d v="2018-08-14T00:00:00"/>
    <s v="Plan anual de Auditorías con Seguimiento_x000a__x000a_Ruta: \\10.216.160.201\control interno\2018\1. 068 AUDITORÍAS\068.1 INTERNAS\0. ProgramaAnualAuditorías"/>
    <s v="Se realizó seguimiento a Plan Anual de Auditorias del segundo corte de la vigencia 2018 y se envió a la oficina asesora de planeación mediante correo electrónico el 10 de Julio de 2018. Se da un avance de cumplimiento del PAA del 39,9%"/>
    <s v="Informe Entregado y Publicado"/>
    <n v="0.01"/>
  </r>
  <r>
    <x v="5"/>
    <s v="Seguimiento PAA Auditorías - Artículo 1 decreto 215 de 2017"/>
    <s v="Evaluación de la Gestión"/>
    <s v="Seguimiento y Evaluación"/>
    <s v="Ivonne Andrea Torres Cruz_x000a_Asesora Control Interno"/>
    <s v="Jonnathan Andrés Lara Herrera"/>
    <s v="Asesor de Control Interno"/>
    <d v="2018-10-01T00:00:00"/>
    <d v="2018-10-31T00:00:00"/>
    <m/>
    <m/>
    <m/>
    <m/>
    <m/>
    <m/>
    <m/>
    <m/>
    <m/>
    <m/>
    <m/>
    <m/>
    <s v="Informe"/>
    <n v="0.01"/>
    <m/>
    <s v="III Seguimiento al PAA de 2018_x000a__x000a_Ruta: \\10.216.160.201\control interno\2018\1. 068 AUDITORÍAS\068.1 INTERNAS\0. ProgramaAnualAuditorías"/>
    <s v="Se realizó tercer seguimiento al PAA con corte al 30 de Septiembre de 2018 el cual dio un cumplimiento del 51,44% a la fecha de corte evaluada._x000a__x000a_Falta publicarlo en pagina WEB"/>
    <s v="Informe Revisado"/>
    <n v="9.0000000000000011E-3"/>
  </r>
  <r>
    <x v="5"/>
    <s v="Evaluación del nivel de madurez del SCI - Artículo 2 decreto 215 de 2017"/>
    <s v="Evaluación de la Gestión"/>
    <s v="Seguimiento y Evaluación"/>
    <s v="Ivonne Andrea Torres Cruz_x000a_Asesora Control Interno"/>
    <s v="Jonnathan Andrés Lara Herrera"/>
    <s v="Asesor de Control Interno"/>
    <d v="2018-07-01T00:00:00"/>
    <d v="2018-07-31T00:00:00"/>
    <m/>
    <m/>
    <m/>
    <m/>
    <m/>
    <m/>
    <m/>
    <m/>
    <m/>
    <m/>
    <m/>
    <m/>
    <s v="Informe"/>
    <n v="0.01"/>
    <d v="2018-07-13T00:00:00"/>
    <s v="Evidencias reposan en la siguiente ruta:_x000a_\\10.216.160.201\control interno\2018\2. 036 INFORMES\.036.8 DE GESTIÓN\PORMENORIZADO_x000a__x000a_informe publicado en pagina web de la CVP en la siguiente ruta:_x000a_https://www.cajaviviendapopular.gov.co/?q=content/informe-del-estado-del-control-interno"/>
    <s v="Se realizó seguimiento al MECI mediante la herramienta diagnostica de la política de control interno MIPG, la cual para el primer seguimiento dio como resultado un 66,3% de cumplimiento y para el segundo seguimiento dio un 77,1%."/>
    <s v="Informe Entregado y Publicado"/>
    <n v="0.01"/>
  </r>
  <r>
    <x v="5"/>
    <s v="Informe de seguimiento y recomendaciones sobre el cumplimiento de las metas del PDD - Artículo 3 decreto 215 de 2017"/>
    <s v="Gestión Estratégica"/>
    <s v="Estratégico"/>
    <s v="Ivonne Andrea Torres Cruz_x000a_Asesora Control Interno"/>
    <s v="Claudia Yanet D'Antonio Adame"/>
    <s v="Jefe Oficina Asesora de Planeación "/>
    <d v="2018-04-01T00:00:00"/>
    <d v="2018-04-30T00:00:00"/>
    <m/>
    <m/>
    <m/>
    <m/>
    <m/>
    <m/>
    <m/>
    <m/>
    <m/>
    <m/>
    <m/>
    <m/>
    <s v="Informe"/>
    <n v="0.01"/>
    <d v="2018-03-30T00:00:00"/>
    <s v="Evidencias reportan en la siguiente ruta:_x000a__x000a_\\10.216.160.201\control interno\2018\2. 036 INFORMES\.036.19 A OTRAS ENTIDADES\Decreto 215\I Trim"/>
    <s v="Se realizó informe de seguimiento y recomendaciones sobre el cumplimiento de las metas del PDD en el I trimestre del año 2018"/>
    <s v="Informe Entregado y Publicado"/>
    <n v="0.01"/>
  </r>
  <r>
    <x v="5"/>
    <s v="Informe de seguimiento y recomendaciones sobre el cumplimiento de las metas del PDD - Artículo 3 decreto 215 de 2017"/>
    <s v="Gestión Estratégica"/>
    <s v="Estratégico"/>
    <s v="Ivonne Andrea Torres Cruz_x000a_Asesora Control Interno"/>
    <s v="Claudia Yanet D'Antonio Adame"/>
    <s v="Jefe Oficina Asesora de Planeación "/>
    <d v="2018-07-01T00:00:00"/>
    <d v="2018-07-31T00:00:00"/>
    <m/>
    <m/>
    <m/>
    <m/>
    <m/>
    <m/>
    <m/>
    <m/>
    <m/>
    <m/>
    <m/>
    <m/>
    <s v="Informe"/>
    <n v="0.01"/>
    <d v="2018-06-30T00:00:00"/>
    <s v="Evidencias reportan en la siguiente ruta:_x000a__x000a_\\10.216.160.201\control interno\2018\2. 036 INFORMES\.036.19 A OTRAS ENTIDADES\Decreto 215\II Trim"/>
    <s v="Se realizó informe de seguimiento y recomendaciones sobre el cumplimiento de las metas del PDD en el II trimestre del año 2018"/>
    <s v="Informe Entregado y Publicado"/>
    <n v="0.01"/>
  </r>
  <r>
    <x v="5"/>
    <s v="Informe de seguimiento y recomendaciones sobre el cumplimiento de las metas del PDD - Artículo 3 decreto 215 de 2017"/>
    <s v="Gestión Estratégica"/>
    <s v="Estratégico"/>
    <s v="Ivonne Andrea Torres Cruz_x000a_Asesora Control Interno"/>
    <s v="Claudia Yanet D'Antonio Adame"/>
    <s v="Jefe Oficina Asesora de Planeación "/>
    <d v="2018-10-01T00:00:00"/>
    <d v="2018-10-31T00:00:00"/>
    <m/>
    <m/>
    <m/>
    <m/>
    <m/>
    <m/>
    <m/>
    <m/>
    <m/>
    <m/>
    <m/>
    <m/>
    <s v="Informe"/>
    <n v="0.01"/>
    <m/>
    <s v="\\10.216.160.201\control interno\2018\2. 036 INFORMES\.036.19 A OTRAS ENTIDADES\Decreto 215\III Trim"/>
    <s v="Se realizó tercer informe de seguimiento y recomendaciones orientadas al cumplimiento de las metas del plan de desarrollo artículo 3 decreto 215 de 2017 con corte al 30 de septiembre de 2018 de la Caja de Vivienda Popular._x000a__x000a_Falta publicarlo en pagina WEB"/>
    <s v="Informe Entregado y Publicado"/>
    <n v="0.01"/>
  </r>
  <r>
    <x v="5"/>
    <s v="Seguimiento al SIG - Artículo 4 decreto 215 de 2017"/>
    <s v="Gestión Estratégica"/>
    <s v="Estratégico"/>
    <s v="Ivonne Andrea Torres Cruz_x000a_Asesora Control Interno"/>
    <s v="Jonnathan Andrés Lara Herrera"/>
    <s v="Jefe Oficina Asesora de Planeación "/>
    <d v="2018-06-01T00:00:00"/>
    <d v="2018-06-30T00:00:00"/>
    <m/>
    <m/>
    <m/>
    <m/>
    <m/>
    <m/>
    <m/>
    <m/>
    <m/>
    <m/>
    <m/>
    <m/>
    <s v="Informe"/>
    <n v="0.01"/>
    <m/>
    <m/>
    <s v="No se ha realizado actividad"/>
    <m/>
    <n v="0"/>
  </r>
  <r>
    <x v="5"/>
    <s v="Seguimiento al SIG - Artículo 4 decreto 215 de 2017"/>
    <s v="Gestión Estratégica"/>
    <s v="Estratégico"/>
    <s v="Ivonne Andrea Torres Cruz_x000a_Asesora Control Interno"/>
    <s v="Jonnathan Andrés Lara Herrera"/>
    <s v="Jefe Oficina Asesora de Planeación "/>
    <d v="2018-12-01T00:00:00"/>
    <d v="2018-12-31T00:00:00"/>
    <m/>
    <m/>
    <m/>
    <m/>
    <m/>
    <m/>
    <m/>
    <m/>
    <m/>
    <m/>
    <m/>
    <m/>
    <s v="Informe"/>
    <n v="0.01"/>
    <m/>
    <m/>
    <s v="No aplica seguimiento a la fecha"/>
    <m/>
    <n v="0"/>
  </r>
  <r>
    <x v="5"/>
    <s v="seguimiento Plan anticorrupción y de Atención al Ciudadano. Decreto 124 de 2016"/>
    <s v="Gestión Estratégica"/>
    <s v="Estratégico"/>
    <s v="Ivonne Andrea Torres Cruz_x000a_Asesora Control Interno"/>
    <s v="Carolina Montoya Duque"/>
    <s v="Jefe Oficina Asesora de Planeación "/>
    <d v="2018-01-01T00:00:00"/>
    <d v="2018-01-10T00:00:00"/>
    <m/>
    <m/>
    <m/>
    <m/>
    <m/>
    <m/>
    <m/>
    <m/>
    <m/>
    <m/>
    <m/>
    <m/>
    <s v="Informe"/>
    <n v="5.0000000000000001E-3"/>
    <d v="2018-01-31T00:00:00"/>
    <s v="PAAC para la vigencia 2018._x000a_Informe final publicado._x000a__x000a_Ruta: https://www.cajaviviendapopular.gov.co/?q=content/estrategia-anticorrupcion"/>
    <s v="Se valida la publicación del informe al PAAC para la vigencia 2017. Adicionalmente se realizó el seguimiento al PAAC con corte al 31 de diciembre y se publica en la página web el 16 de enero de 2018."/>
    <s v="Informe Entregado y Publicado"/>
    <n v="5.0000000000000001E-3"/>
  </r>
  <r>
    <x v="5"/>
    <s v="seguimiento Plan anticorrupción y de Atención al Ciudadano. Decreto 124 de 2016"/>
    <s v="Gestión Estratégica"/>
    <s v="Estratégico"/>
    <s v="Ivonne Andrea Torres Cruz_x000a_Asesora Control Interno"/>
    <s v="Carolina Montoya Duque"/>
    <s v="Jefe Oficina Asesora de Planeación "/>
    <d v="2018-05-01T00:00:00"/>
    <d v="2018-05-10T00:00:00"/>
    <m/>
    <m/>
    <m/>
    <m/>
    <m/>
    <m/>
    <m/>
    <m/>
    <m/>
    <m/>
    <m/>
    <m/>
    <s v="Informe"/>
    <n v="5.0000000000000001E-3"/>
    <d v="2018-05-17T00:00:00"/>
    <s v="Informe final publicado_x000a__x000a_Ruta: https://www.cajaviviendapopular.gov.co/?q=content/estrategia-anticorrupcion"/>
    <s v="Se realizó el seguimiento al PAAC con corte al 30 de abril y se publica en la página web el 15 de mayo de 2018."/>
    <s v="Informe Entregado y Publicado"/>
    <n v="5.0000000000000001E-3"/>
  </r>
  <r>
    <x v="5"/>
    <s v="seguimiento Plan anticorrupción y de Atención al Ciudadano. Decreto 124 de 2016"/>
    <s v="Gestión Estratégica"/>
    <s v="Estratégico"/>
    <s v="Ivonne Andrea Torres Cruz_x000a_Asesora Control Interno"/>
    <s v="Carolina Montoya Duque"/>
    <s v="Jefe Oficina Asesora de Planeación "/>
    <d v="2018-09-01T00:00:00"/>
    <d v="2018-09-10T00:00:00"/>
    <m/>
    <m/>
    <m/>
    <m/>
    <m/>
    <m/>
    <m/>
    <m/>
    <m/>
    <m/>
    <m/>
    <m/>
    <s v="Informe"/>
    <n v="5.0000000000000001E-3"/>
    <d v="2018-09-14T00:00:00"/>
    <s v="Informe final publicado_x000a__x000a_Ruta: https://www.cajaviviendapopular.gov.co/?q=content/estrategia-anticorrupcion"/>
    <s v="Se realizó el seguimiento al PAAC con corte al 15 de agosto y se publica en la página web el 14 de Septiembre de 2018."/>
    <s v="Informe Entregado y Publicado"/>
    <n v="5.0000000000000001E-3"/>
  </r>
  <r>
    <x v="5"/>
    <s v="Seguimiento Matriz de riesgos de corrupción y por proceso"/>
    <s v="Gestión Estratégica"/>
    <s v="Estratégico"/>
    <s v="Ivonne Andrea Torres Cruz_x000a_Asesora Control Interno"/>
    <s v="Carolina Montoya Duque"/>
    <s v="Jefe Oficina Asesora de Planeación "/>
    <d v="2018-01-01T00:00:00"/>
    <d v="2018-01-10T00:00:00"/>
    <m/>
    <m/>
    <m/>
    <m/>
    <m/>
    <m/>
    <m/>
    <m/>
    <m/>
    <m/>
    <m/>
    <m/>
    <s v="Informe"/>
    <n v="5.0000000000000001E-3"/>
    <d v="2018-01-15T00:00:00"/>
    <s v="Informe final publicado_x000a__x000a_Ruta: https://www.cajaviviendapopular.gov.co/?q=content/estrategia-anticorrupcion"/>
    <s v="Se valida la publicación del informe al PAAC para la vigencia 2017 que contiene el componente &quot;Riesgos de Corrupción."/>
    <s v="Informe Entregado y Publicado"/>
    <n v="5.0000000000000001E-3"/>
  </r>
  <r>
    <x v="5"/>
    <s v="Seguimiento Matriz de riesgos de corrupción y por proceso"/>
    <s v="Gestión Estratégica"/>
    <s v="Estratégico"/>
    <s v="Ivonne Andrea Torres Cruz_x000a_Asesora Control Interno"/>
    <s v="Carolina Montoya Duque"/>
    <s v="Jefe Oficina Asesora de Planeación "/>
    <d v="2018-05-01T00:00:00"/>
    <d v="2018-05-10T00:00:00"/>
    <m/>
    <m/>
    <m/>
    <m/>
    <m/>
    <m/>
    <m/>
    <m/>
    <m/>
    <m/>
    <m/>
    <m/>
    <s v="Informe"/>
    <n v="5.0000000000000001E-3"/>
    <d v="2018-05-05T00:00:00"/>
    <s v="Matrices de riesgo formuladas que se encuentran en la siguiente ruta:_x000a_\\10.216.160.201\control interno\2018\INFORME FINAL JALH.Temp\2018\05 Mayo\Mapas de Riesgos"/>
    <s v="No se realizó el seguimiento en el mes de mayo debido a que la auditoria de calidad detecto debilidades en la administración del riesgos, a lo cual la Oficina asesora de Planeación realizó mesas de trabajo para explicar la metodología y reformular en una nueva herramienta la totalidad de los riesgos de proceso y de corrupción formulado a la fecha."/>
    <s v="Informe Entregado y Publicado"/>
    <n v="5.0000000000000001E-3"/>
  </r>
  <r>
    <x v="5"/>
    <s v="Seguimiento Matriz de riesgos de corrupción y por proceso"/>
    <s v="Gestión Estratégica"/>
    <s v="Estratégico"/>
    <s v="Ivonne Andrea Torres Cruz_x000a_Asesora Control Interno"/>
    <s v="Carolina Montoya Duque"/>
    <s v="Jefe Oficina Asesora de Planeación "/>
    <d v="2018-09-01T00:00:00"/>
    <d v="2018-09-10T00:00:00"/>
    <m/>
    <m/>
    <m/>
    <m/>
    <m/>
    <m/>
    <m/>
    <m/>
    <m/>
    <m/>
    <m/>
    <m/>
    <s v="Informe"/>
    <n v="5.0000000000000001E-3"/>
    <d v="2018-09-15T00:00:00"/>
    <s v="Informe de seguimiento a mapa de riesgos de proceso y de corrupción como componente del PAAC._x000a_Publicado en pagina web en la siguiente ruta:_x000a_https://www.cajaviviendapopular.gov.co/?q=content/estrategia-anticorrupcion"/>
    <s v="Se realizó seguimiento a la Matriz de riesgos de proceso y de corrupción de la CVP a corte del 07 de Septiembre de 2018 y se genero informe el cual esta publicado en pagina web. "/>
    <s v="Informe Entregado y Publicado"/>
    <n v="5.0000000000000001E-3"/>
  </r>
  <r>
    <x v="5"/>
    <s v="Revisión por la Dirección"/>
    <s v="Gestión Estratégica"/>
    <s v="Estratégico"/>
    <s v="Ivonne Andrea Torres Cruz_x000a_Asesora Control Interno"/>
    <s v="Fernando Reinoso Guerra"/>
    <s v="Jefe Oficina Asesora de Planeación "/>
    <d v="2018-04-01T00:00:00"/>
    <d v="2018-04-30T00:00:00"/>
    <m/>
    <m/>
    <m/>
    <m/>
    <m/>
    <m/>
    <m/>
    <m/>
    <m/>
    <m/>
    <m/>
    <m/>
    <s v="Informe"/>
    <n v="0.01"/>
    <d v="2018-04-30T00:00:00"/>
    <s v="Presentación e Informe de Revisión por la dirección._x000a__x000a_Ruta: \\10.216.160.201\calidad\30. PRESENTACIONES E INFORMES\SISTEMA INTEGRADO DE GESTIÓN\2018\REVISIÓN POR LA DIRECCIÓN"/>
    <s v="Se realiza evento de Revisión por la Dirección el día 30 de mayo de 2018 y se realiza informe de Revisión por la Dirección."/>
    <s v="Informe Entregado y Publicado"/>
    <n v="0.01"/>
  </r>
  <r>
    <x v="5"/>
    <s v="Informe Directiva 003 de 2013 Alcaldía Mayor de Bogotá"/>
    <s v="Gestión del Control Interno Disciplinario"/>
    <s v="Seguimiento y Evaluación"/>
    <s v="Ivonne Andrea Torres Cruz_x000a_Asesora Control Interno"/>
    <s v="Graciela Zabala Rico"/>
    <s v="Director de Gestión Corporativa y CID"/>
    <d v="2018-05-01T00:00:00"/>
    <d v="2018-05-13T00:00:00"/>
    <m/>
    <m/>
    <m/>
    <m/>
    <m/>
    <m/>
    <m/>
    <m/>
    <m/>
    <m/>
    <m/>
    <m/>
    <s v="Informe"/>
    <n v="5.0000000000000001E-3"/>
    <m/>
    <s v="\\10.216.160.201\control interno\2018\2. 036 INFORMES\.036.19 A OTRAS ENTIDADES\Directiva 003"/>
    <s v="Se realizó Informe de Seguimiento Directiva 003 de 2013. Periodo del 01 de noviembre de 2017 al 30 de septiembre de 2018_x000a__x000a_Falta publicarlo en pagina web"/>
    <s v="Informe Revisado"/>
    <n v="4.5000000000000005E-3"/>
  </r>
  <r>
    <x v="5"/>
    <s v="Informe Directiva 003 de 2013 Alcaldía Mayor de Bogotá"/>
    <s v="Gestión del Control Interno Disciplinario"/>
    <s v="Seguimiento y Evaluación"/>
    <s v="Ivonne Andrea Torres Cruz_x000a_Asesora Control Interno"/>
    <s v="Graciela Zabala Rico"/>
    <s v="Director de Gestión Corporativa y CID"/>
    <d v="2018-11-01T00:00:00"/>
    <d v="2018-11-13T00:00:00"/>
    <m/>
    <m/>
    <m/>
    <m/>
    <m/>
    <m/>
    <m/>
    <m/>
    <m/>
    <m/>
    <m/>
    <m/>
    <s v="Informe"/>
    <n v="5.0000000000000001E-3"/>
    <m/>
    <s v="\\10.216.160.201\control interno\2018\2. 036 INFORMES\.036.19 A OTRAS ENTIDADES\Directiva 003"/>
    <s v="Se realizó Informe de Seguimiento Directiva 003 de 2013. Periodo del 01 de noviembre de 2017 al 30 de septiembre de 2018_x000a__x000a_falta publicarlo en pagina web"/>
    <s v="Informe Revisado"/>
    <n v="4.5000000000000005E-3"/>
  </r>
  <r>
    <x v="5"/>
    <s v="Reportar la información sobre la utilización del software a través del aplicativo que disponga la Dirección Nacional de Derechos de Autor. Circular 17 de 2011"/>
    <s v="Gestión Tecnología de la Información y Comunicaciones"/>
    <s v="Estratégico"/>
    <s v="Ivonne Andrea Torres Cruz_x000a_Asesora Control Interno"/>
    <s v="Claudia Yanet D'Antonio Adame"/>
    <s v="Jefe Oficina de Tecnologías de la Información y las Comunicaciones"/>
    <d v="2018-03-01T00:00:00"/>
    <d v="2018-03-17T00:00:00"/>
    <m/>
    <m/>
    <m/>
    <m/>
    <m/>
    <m/>
    <m/>
    <m/>
    <m/>
    <m/>
    <m/>
    <m/>
    <s v="Informe"/>
    <n v="0.01"/>
    <d v="2018-03-15T00:00:00"/>
    <s v="Avances en el informe estas en la siguiente ruta:_x000a__x000a_\\10.216.160.201\control interno\2018\INFORME FINAL CYDA.Temp\DERECHOS DE AUTOR"/>
    <s v="Se realizó reporte de Derechos de Autor el  la pagina de la Dirección Nacional de Derechos de Autor (DNDA) el día 15 de marzo de 2018."/>
    <s v="Informe Entregado y Publicado"/>
    <n v="0.01"/>
  </r>
  <r>
    <x v="5"/>
    <s v="Directiva 007 / 2016 - Informe a la Alcaldía Mayor de Bogotá NICSP"/>
    <s v="Gestión Financiera"/>
    <s v="Apoyo"/>
    <s v="Ivonne Andrea Torres Cruz_x000a_Asesora Control Interno"/>
    <s v="Graciela Zabala Rico"/>
    <s v="Subdirector Financiero"/>
    <d v="2018-01-01T00:00:00"/>
    <d v="2018-01-31T00:00:00"/>
    <m/>
    <m/>
    <m/>
    <m/>
    <m/>
    <m/>
    <m/>
    <m/>
    <m/>
    <m/>
    <m/>
    <m/>
    <s v="Informe"/>
    <n v="0.01"/>
    <d v="2018-01-31T00:00:00"/>
    <s v="Informe NICSP publicado en pagina web de la CVP_x000a__x000a_Ruta: https://www.cajaviviendapopular.gov.co/?q=content/informes-de-gestion-evaluacion-y-auditorias"/>
    <s v="Se presenta el informe de Convergencia hacia un Nuevo Marco Normativo contable - NICSP y se remite mediante oficio 2018IE881."/>
    <s v="Informe Entregado y Publicado"/>
    <n v="0.01"/>
  </r>
  <r>
    <x v="5"/>
    <s v="Directiva 007 / 2016 - Informe a la Alcaldía Mayor de Bogotá NICSP"/>
    <s v="Gestión Financiera"/>
    <s v="Apoyo"/>
    <s v="Ivonne Andrea Torres Cruz_x000a_Asesora Control Interno"/>
    <s v="Graciela Zabala Rico"/>
    <s v="Subdirector Financiero"/>
    <d v="2018-04-01T00:00:00"/>
    <d v="2018-04-30T00:00:00"/>
    <m/>
    <m/>
    <m/>
    <m/>
    <m/>
    <m/>
    <m/>
    <m/>
    <m/>
    <m/>
    <m/>
    <m/>
    <s v="Informe"/>
    <n v="0.01"/>
    <d v="2018-04-30T00:00:00"/>
    <s v="Informe NICSP publicado en pagina web de la CVP_x000a__x000a_Ruta: https://www.cajaviviendapopular.gov.co/?q=content/informes-de-gestion-evaluacion-y-auditorias"/>
    <s v="Se presenta el informe de Convergencia hacia un Nuevo Marco Normativo contable - NICSP y se remite mediante oficio 2018IE5665."/>
    <s v="Informe Entregado y Publicado"/>
    <n v="0.01"/>
  </r>
  <r>
    <x v="5"/>
    <s v="Directiva 007 / 2016 - Informe a la Alcaldía Mayor de Bogotá NICSP"/>
    <s v="Gestión Financiera"/>
    <s v="Apoyo"/>
    <s v="Ivonne Andrea Torres Cruz_x000a_Asesora Control Interno"/>
    <s v="Graciela Zabala Rico"/>
    <s v="Subdirector Financiero"/>
    <d v="2018-09-01T00:00:00"/>
    <d v="2018-09-30T00:00:00"/>
    <m/>
    <m/>
    <m/>
    <m/>
    <m/>
    <m/>
    <m/>
    <m/>
    <m/>
    <m/>
    <m/>
    <m/>
    <s v="Informe"/>
    <n v="0.01"/>
    <d v="2018-06-30T00:00:00"/>
    <s v="Informe NICSP publicado en pagina web de la CVP_x000a__x000a_Ruta: https://www.cajaviviendapopular.gov.co/?q=content/informes-de-gestion-evaluacion-y-auditorias"/>
    <s v="Se presenta el informe de Convergencia hacia un Nuevo Marco Normativo contable - NICSP y se remite mediante oficio 2018IE10358"/>
    <s v="Informe Entregado y Publicado"/>
    <n v="0.01"/>
  </r>
  <r>
    <x v="5"/>
    <s v="Directiva 007 / 2016 - Informe a la Alcaldía Mayor de Bogotá NICSP"/>
    <s v="Gestión Financiera"/>
    <s v="Apoyo"/>
    <s v="Ivonne Andrea Torres Cruz_x000a_Asesora Control Interno"/>
    <s v="Graciela Zabala Rico"/>
    <s v="Subdirector Financiero"/>
    <d v="2018-12-01T00:00:00"/>
    <d v="2018-12-31T00:00:00"/>
    <m/>
    <m/>
    <m/>
    <m/>
    <m/>
    <m/>
    <m/>
    <m/>
    <m/>
    <m/>
    <m/>
    <m/>
    <s v="Informe"/>
    <n v="0.01"/>
    <m/>
    <m/>
    <s v="No aplica seguimiento a la fecha"/>
    <m/>
    <n v="0"/>
  </r>
  <r>
    <x v="0"/>
    <s v="Revisión y actualización del normograma proceso Evaluación de la Gestión"/>
    <s v="Evaluación de la Gestión"/>
    <s v="Seguimiento y Evaluación"/>
    <s v="Ivonne Andrea Torres Cruz_x000a_Asesora Control Interno"/>
    <s v="Jonnathan Andrés Lara Herrera"/>
    <s v="Asesor de Control Interno"/>
    <d v="2018-01-01T00:00:00"/>
    <d v="2018-01-03T00:00:00"/>
    <m/>
    <m/>
    <m/>
    <m/>
    <m/>
    <m/>
    <m/>
    <m/>
    <m/>
    <m/>
    <m/>
    <m/>
    <s v="Informe"/>
    <n v="2E-3"/>
    <d v="2018-01-30T00:00:00"/>
    <s v="Normograma Actualizado_x000a__x000a_Ruta: \\10.216.160.201\control interno\2018\INFORME FINAL JALH.Temp\2018\02 Febrero\Normograma ACI"/>
    <s v="Se verifica la actualización del marco legal aplicable al proceso evaluación de la Gestión"/>
    <s v="Entrega, publicación o socialización de resultados"/>
    <n v="2E-3"/>
  </r>
  <r>
    <x v="0"/>
    <s v="Revisión y actualización del normograma proceso Evaluación de la Gestión"/>
    <s v="Evaluación de la Gestión"/>
    <s v="Seguimiento y Evaluación"/>
    <s v="Ivonne Andrea Torres Cruz_x000a_Asesora Control Interno"/>
    <s v="Jonnathan Andrés Lara Herrera"/>
    <s v="Asesor de Control Interno"/>
    <d v="2018-02-01T00:00:00"/>
    <d v="2018-02-03T00:00:00"/>
    <m/>
    <m/>
    <m/>
    <m/>
    <m/>
    <m/>
    <m/>
    <m/>
    <m/>
    <m/>
    <m/>
    <m/>
    <s v="Informe"/>
    <n v="2E-3"/>
    <d v="2018-02-28T00:00:00"/>
    <s v="Normograma Actualizado_x000a__x000a_Ruta: \\10.216.160.201\control interno\2018\INFORME FINAL JALH.Temp\2018\02 Febrero\Normograma ACI"/>
    <s v="Se verifica la actualización del marco legal aplicable al proceso evaluación de la Gestión"/>
    <s v="Entrega, publicación o socialización de resultados"/>
    <n v="2E-3"/>
  </r>
  <r>
    <x v="0"/>
    <s v="Revisión y actualización del normograma proceso Evaluación de la Gestión"/>
    <s v="Evaluación de la Gestión"/>
    <s v="Seguimiento y Evaluación"/>
    <s v="Ivonne Andrea Torres Cruz_x000a_Asesora Control Interno"/>
    <s v="Jonnathan Andrés Lara Herrera"/>
    <s v="Asesor de Control Interno"/>
    <d v="2018-03-01T00:00:00"/>
    <d v="2018-03-03T00:00:00"/>
    <m/>
    <m/>
    <m/>
    <m/>
    <m/>
    <m/>
    <m/>
    <m/>
    <m/>
    <m/>
    <m/>
    <m/>
    <s v="Informe"/>
    <n v="2E-3"/>
    <d v="2018-03-30T00:00:00"/>
    <s v="Normograma Actualizado_x000a__x000a_Ruta: \\10.216.160.201\control interno\2018\INFORME FINAL JALH.Temp\2018\03 Marzo\Normograma ACI"/>
    <s v="Se verifica la actualización del marco legal aplicable al proceso evaluación de la Gestión"/>
    <s v="Entrega, publicación o socialización de resultados"/>
    <n v="2E-3"/>
  </r>
  <r>
    <x v="0"/>
    <s v="Revisión y actualización del normograma proceso Evaluación de la Gestión"/>
    <s v="Evaluación de la Gestión"/>
    <s v="Seguimiento y Evaluación"/>
    <s v="Ivonne Andrea Torres Cruz_x000a_Asesora Control Interno"/>
    <s v="Jonnathan Andrés Lara Herrera"/>
    <s v="Asesor de Control Interno"/>
    <d v="2018-04-01T00:00:00"/>
    <d v="2018-04-03T00:00:00"/>
    <m/>
    <m/>
    <m/>
    <m/>
    <m/>
    <m/>
    <m/>
    <m/>
    <m/>
    <m/>
    <m/>
    <m/>
    <s v="Informe"/>
    <n v="2E-3"/>
    <d v="2018-04-30T00:00:00"/>
    <s v="Normograma Actualizado_x000a__x000a_Ruta:\\10.216.160.201\control interno\2018\INFORME FINAL JALH.Temp\2018\04 Abril\Normograma ACI "/>
    <s v="Se verifica la actualización del marco legal aplicable al proceso evaluación de la Gestión"/>
    <s v="Entrega, publicación o socialización de resultados"/>
    <n v="2E-3"/>
  </r>
  <r>
    <x v="0"/>
    <s v="Revisión y actualización del normograma proceso Evaluación de la Gestión"/>
    <s v="Evaluación de la Gestión"/>
    <s v="Seguimiento y Evaluación"/>
    <s v="Ivonne Andrea Torres Cruz_x000a_Asesora Control Interno"/>
    <s v="Jonnathan Andrés Lara Herrera"/>
    <s v="Asesor de Control Interno"/>
    <d v="2018-05-01T00:00:00"/>
    <d v="2018-05-31T00:00:00"/>
    <m/>
    <m/>
    <m/>
    <m/>
    <m/>
    <m/>
    <m/>
    <m/>
    <m/>
    <m/>
    <m/>
    <m/>
    <s v="Informe"/>
    <n v="2E-3"/>
    <d v="2018-05-09T00:00:00"/>
    <s v="Normograma Actualizado_x000a__x000a_Ruta: \\10.216.160.201\control interno\2018\INFORME FINAL JALH.Temp\2018\05 Mayo\Normograma ACI"/>
    <s v="Se verifica la actualización del marco legal aplicable al proceso evaluación de la Gestión"/>
    <s v="Entrega, publicación o socialización de resultados"/>
    <n v="2E-3"/>
  </r>
  <r>
    <x v="0"/>
    <s v="Revisión y actualización del normograma proceso Evaluación de la Gestión"/>
    <s v="Evaluación de la Gestión"/>
    <s v="Seguimiento y Evaluación"/>
    <s v="Ivonne Andrea Torres Cruz_x000a_Asesora Control Interno"/>
    <s v="Jonnathan Andrés Lara Herrera"/>
    <s v="Asesor de Control Interno"/>
    <d v="2018-06-01T00:00:00"/>
    <d v="2018-06-03T00:00:00"/>
    <m/>
    <m/>
    <m/>
    <m/>
    <m/>
    <m/>
    <m/>
    <m/>
    <m/>
    <m/>
    <m/>
    <m/>
    <s v="Informe"/>
    <n v="2E-3"/>
    <d v="2018-06-05T00:00:00"/>
    <s v="Normograma Actualizado_x000a__x000a_Ruta: \\10.216.160.201\control interno\2018\INFORME FINAL JALH.Temp\2018\06 Junio\Normograma Junio"/>
    <s v="Se verifica la actualización del marco legal aplicable al proceso evaluación de la Gestión"/>
    <s v="Entrega, publicación o socialización de resultados"/>
    <n v="2E-3"/>
  </r>
  <r>
    <x v="0"/>
    <s v="Revisión y actualización del normograma proceso Evaluación de la Gestión"/>
    <s v="Evaluación de la Gestión"/>
    <s v="Seguimiento y Evaluación"/>
    <s v="Ivonne Andrea Torres Cruz_x000a_Asesora Control Interno"/>
    <s v="Jonnathan Andrés Lara Herrera"/>
    <s v="Asesor de Control Interno"/>
    <d v="2018-07-01T00:00:00"/>
    <d v="2018-07-03T00:00:00"/>
    <m/>
    <m/>
    <m/>
    <m/>
    <m/>
    <m/>
    <m/>
    <m/>
    <m/>
    <m/>
    <m/>
    <m/>
    <s v="Informe"/>
    <n v="2E-3"/>
    <m/>
    <m/>
    <s v="No se realizo actividad"/>
    <m/>
    <n v="0"/>
  </r>
  <r>
    <x v="0"/>
    <s v="Revisión y actualización del normograma proceso Evaluación de la Gestión"/>
    <s v="Evaluación de la Gestión"/>
    <s v="Seguimiento y Evaluación"/>
    <s v="Ivonne Andrea Torres Cruz_x000a_Asesora Control Interno"/>
    <s v="Jonnathan Andrés Lara Herrera"/>
    <s v="Asesor de Control Interno"/>
    <d v="2018-08-01T00:00:00"/>
    <d v="2018-08-03T00:00:00"/>
    <m/>
    <m/>
    <m/>
    <m/>
    <m/>
    <m/>
    <m/>
    <m/>
    <m/>
    <m/>
    <m/>
    <m/>
    <s v="Informe"/>
    <n v="2E-3"/>
    <m/>
    <m/>
    <s v="No se realizo actividad"/>
    <m/>
    <n v="0"/>
  </r>
  <r>
    <x v="0"/>
    <s v="Revisión y actualización del normograma proceso Evaluación de la Gestión"/>
    <s v="Evaluación de la Gestión"/>
    <s v="Seguimiento y Evaluación"/>
    <s v="Ivonne Andrea Torres Cruz_x000a_Asesora Control Interno"/>
    <s v="Jonnathan Andrés Lara Herrera"/>
    <s v="Asesor de Control Interno"/>
    <d v="2018-09-01T00:00:00"/>
    <d v="2018-09-03T00:00:00"/>
    <m/>
    <m/>
    <m/>
    <m/>
    <m/>
    <m/>
    <m/>
    <m/>
    <m/>
    <m/>
    <m/>
    <m/>
    <s v="Informe"/>
    <n v="2E-3"/>
    <m/>
    <m/>
    <s v="No se realizo actividad"/>
    <m/>
    <n v="0"/>
  </r>
  <r>
    <x v="0"/>
    <s v="Revisión y actualización del normograma proceso Evaluación de la Gestión"/>
    <s v="Evaluación de la Gestión"/>
    <s v="Seguimiento y Evaluación"/>
    <s v="Ivonne Andrea Torres Cruz_x000a_Asesora Control Interno"/>
    <s v="Jonnathan Andrés Lara Herrera"/>
    <s v="Asesor de Control Interno"/>
    <d v="2018-10-01T00:00:00"/>
    <d v="2018-10-03T00:00:00"/>
    <m/>
    <m/>
    <m/>
    <m/>
    <m/>
    <m/>
    <m/>
    <m/>
    <m/>
    <m/>
    <m/>
    <m/>
    <s v="Informe"/>
    <n v="2E-3"/>
    <d v="2018-10-12T00:00:00"/>
    <s v="Normograma Actualizado_x000a__x000a_Ruta:C:\Users\amarinc\Documents\CVP-Alejandro Marín\Normograma"/>
    <s v="Se verifica la actualización del marco legal aplicable al proceso evaluación de la Gestión"/>
    <s v="Entrega, publicación o socialización de resultados"/>
    <n v="2E-3"/>
  </r>
  <r>
    <x v="0"/>
    <s v="Revisión y actualización del normograma proceso Evaluación de la Gestión"/>
    <s v="Evaluación de la Gestión"/>
    <s v="Seguimiento y Evaluación"/>
    <s v="Ivonne Andrea Torres Cruz_x000a_Asesora Control Interno"/>
    <s v="Jonnathan Andrés Lara Herrera"/>
    <s v="Asesor de Control Interno"/>
    <d v="2018-11-01T00:00:00"/>
    <d v="2018-11-03T00:00:00"/>
    <m/>
    <m/>
    <m/>
    <m/>
    <m/>
    <m/>
    <m/>
    <m/>
    <m/>
    <m/>
    <m/>
    <m/>
    <s v="Informe"/>
    <n v="2E-3"/>
    <d v="2018-11-06T00:00:00"/>
    <s v="Normograma Actualizado_x000a__x000a_Ruta: C:\Users\amarinc\Documents\CVP-Alejandro Marín\Normograma"/>
    <s v="Se verifica la actualización del marco legal aplicable al proceso evaluación de la Gestión"/>
    <s v="Entrega, publicación o socialización de resultados"/>
    <n v="2E-3"/>
  </r>
  <r>
    <x v="0"/>
    <s v="Revisión y actualización del normograma proceso Evaluación de la Gestión"/>
    <s v="Evaluación de la Gestión"/>
    <s v="Seguimiento y Evaluación"/>
    <s v="Ivonne Andrea Torres Cruz_x000a_Asesora Control Interno"/>
    <s v="Jonnathan Andrés Lara Herrera"/>
    <s v="Asesor de Control Interno"/>
    <d v="2018-12-01T00:00:00"/>
    <d v="2018-12-03T00:00:00"/>
    <m/>
    <m/>
    <m/>
    <m/>
    <m/>
    <m/>
    <m/>
    <m/>
    <m/>
    <m/>
    <m/>
    <m/>
    <s v="Informe"/>
    <n v="2E-3"/>
    <m/>
    <m/>
    <s v="No aplica seguimiento a la fecha"/>
    <m/>
    <n v="0"/>
  </r>
  <r>
    <x v="0"/>
    <s v="Revisión botón de transparencia - Ley 1712 de 2014 toda la página web excepto numeral 7"/>
    <s v="Evaluación de la Gestión"/>
    <s v="Seguimiento y Evaluación"/>
    <s v="Ivonne Andrea Torres Cruz_x000a_Asesora Control Interno"/>
    <s v="Carolina Montoya Duque"/>
    <s v="Asesor de Control Interno"/>
    <d v="2018-03-01T00:00:00"/>
    <d v="2018-04-30T00:00:00"/>
    <m/>
    <m/>
    <m/>
    <m/>
    <m/>
    <m/>
    <m/>
    <m/>
    <m/>
    <m/>
    <m/>
    <m/>
    <s v="Informe"/>
    <n v="0.01"/>
    <d v="2018-04-05T00:00:00"/>
    <s v="Informe final  en la siguiente ruta: \\10.216.160.201\control interno\2018\INFORME FINAL CMD.Temp\Botón de transparencia"/>
    <s v="Se realizo  informe de botón de transparencia en el mes de abril."/>
    <s v="Entrega, publicación o socialización de resultados"/>
    <n v="0.01"/>
  </r>
  <r>
    <x v="0"/>
    <s v="Revisión botón de transparencia - Ley 1712 de 2014 numeral 7 a cargo de control interno"/>
    <s v="Evaluación de la Gestión"/>
    <s v="Seguimiento y Evaluación"/>
    <s v="Ivonne Andrea Torres Cruz_x000a_Asesora Control Interno"/>
    <s v="Fernando Reinoso Guerra"/>
    <s v="Asesor de Control Interno"/>
    <d v="2018-03-14T00:00:00"/>
    <d v="2018-04-30T00:00:00"/>
    <m/>
    <m/>
    <m/>
    <m/>
    <m/>
    <m/>
    <m/>
    <m/>
    <m/>
    <m/>
    <m/>
    <m/>
    <s v="Informe"/>
    <n v="5.0000000000000001E-3"/>
    <d v="2018-08-01T00:00:00"/>
    <s v="Informe de revisión de botón de transparencia_x000a_\\10.216.160.201\control interno\2018\4. APOYO\4. Planta\Concertación2018\Fernando_Reinoso\Evidencias_Entregables\03. Entregable3_Seguimiento_#_7_Boton_Transparencia"/>
    <s v="Se realizo revisión del botón de transparencia en el mes de Agosto."/>
    <s v="Ejecución de la acción planteada"/>
    <n v="4.0000000000000001E-3"/>
  </r>
  <r>
    <x v="0"/>
    <s v="Contratación 2018 contratistas ACI"/>
    <s v="Evaluación de la Gestión"/>
    <s v="Seguimiento y Evaluación"/>
    <s v="Ivonne Andrea Torres Cruz_x000a_Asesora Control Interno"/>
    <s v="Fernando Reinoso Guerra"/>
    <s v="Asesor de Control Interno"/>
    <d v="2018-01-01T00:00:00"/>
    <d v="2018-01-31T00:00:00"/>
    <m/>
    <m/>
    <m/>
    <m/>
    <m/>
    <m/>
    <m/>
    <m/>
    <m/>
    <m/>
    <m/>
    <m/>
    <s v="Contratos de CI perfeccionados"/>
    <n v="0.02"/>
    <d v="2018-01-30T00:00:00"/>
    <s v="Profesionales Contratados"/>
    <s v="Profesionales contratados para el primer semestre del 2018. (Contratos 213, 207 y 223 de 2018 )"/>
    <s v="Entrega, publicación o socialización de resultados"/>
    <n v="0.02"/>
  </r>
  <r>
    <x v="0"/>
    <s v="Contratación 2018 contratistas ACI"/>
    <s v="Evaluación de la Gestión"/>
    <s v="Seguimiento y Evaluación"/>
    <s v="Ivonne Andrea Torres Cruz_x000a_Asesora Control Interno"/>
    <s v="Fernando Reinoso Guerra"/>
    <s v="Asesor de Control Interno"/>
    <d v="2018-07-01T00:00:00"/>
    <d v="2018-07-31T00:00:00"/>
    <m/>
    <m/>
    <m/>
    <m/>
    <m/>
    <m/>
    <m/>
    <m/>
    <m/>
    <m/>
    <m/>
    <m/>
    <s v="Contratos de CI perfeccionados"/>
    <n v="0.02"/>
    <d v="2018-09-10T00:00:00"/>
    <s v="Profesionales contratados"/>
    <s v="Se contrataron dos personas un ingeniero civil (CTO 559) y un Ingeniero Industrial  (CTO 560), falta contratar dos personas un contador y un abogado"/>
    <s v="Ejecución de la acción planteada"/>
    <n v="1.6E-2"/>
  </r>
  <r>
    <x v="0"/>
    <s v="Trámite de cuentas de ACI"/>
    <s v="Evaluación de la Gestión"/>
    <s v="Seguimiento y Evaluación"/>
    <s v="Ivonne Andrea Torres Cruz_x000a_Asesora Control Interno"/>
    <s v="Fernando Reinoso Guerra"/>
    <s v="Asesor de Control Interno"/>
    <d v="2018-01-01T00:00:00"/>
    <d v="2018-01-03T00:00:00"/>
    <m/>
    <m/>
    <m/>
    <m/>
    <m/>
    <m/>
    <m/>
    <m/>
    <m/>
    <m/>
    <m/>
    <m/>
    <s v="Cuentas de Contratistas Radicadas"/>
    <n v="2E-3"/>
    <d v="2018-01-15T00:00:00"/>
    <s v="Cuentas radicadas_x000a__x000a_Ruta: \\10.216.160.201\control interno\2018\4. APOYO\3. Contratación\CUENTAS_SISCO_2018\2. RADICACION_CUENTAS_2018"/>
    <s v="Cuentas Radicadas para el mes de enero de 2018."/>
    <s v="Entrega, publicación o socialización de resultados"/>
    <n v="2E-3"/>
  </r>
  <r>
    <x v="0"/>
    <s v="Trámite de cuentas de ACI"/>
    <s v="Evaluación de la Gestión"/>
    <s v="Seguimiento y Evaluación"/>
    <s v="Ivonne Andrea Torres Cruz_x000a_Asesora Control Interno"/>
    <s v="Fernando Reinoso Guerra"/>
    <s v="Asesor de Control Interno"/>
    <d v="2018-02-01T00:00:00"/>
    <d v="2018-02-03T00:00:00"/>
    <m/>
    <m/>
    <m/>
    <m/>
    <m/>
    <m/>
    <m/>
    <m/>
    <m/>
    <m/>
    <m/>
    <m/>
    <s v="Cuentas de Contratistas Radicadas"/>
    <n v="2E-3"/>
    <d v="2018-02-15T00:00:00"/>
    <s v="Cuentas radicadas_x000a__x000a_Ruta: \\10.216.160.201\control interno\2018\4. APOYO\3. Contratación\CUENTAS_SISCO_2018\2. RADICACION_CUENTAS_2019"/>
    <s v="Cuentas Radicadas para el mes de febrero de 2018 (Contratos 213, 207 y 223 de 2018 )"/>
    <s v="Entrega, publicación o socialización de resultados"/>
    <n v="2E-3"/>
  </r>
  <r>
    <x v="0"/>
    <s v="Trámite de cuentas de ACI"/>
    <s v="Evaluación de la Gestión"/>
    <s v="Seguimiento y Evaluación"/>
    <s v="Ivonne Andrea Torres Cruz_x000a_Asesora Control Interno"/>
    <s v="Fernando Reinoso Guerra"/>
    <s v="Asesor de Control Interno"/>
    <d v="2018-03-01T00:00:00"/>
    <d v="2018-03-03T00:00:00"/>
    <m/>
    <m/>
    <m/>
    <m/>
    <m/>
    <m/>
    <m/>
    <m/>
    <m/>
    <m/>
    <m/>
    <m/>
    <s v="Cuentas de Contratistas Radicadas"/>
    <n v="2E-3"/>
    <d v="2018-03-15T00:00:00"/>
    <s v="Cuentas radicadas_x000a__x000a_Ruta: \\10.216.160.201\control interno\2018\4. APOYO\3. Contratación\CUENTAS_SISCO_2018\2. RADICACION_CUENTAS_2020"/>
    <s v="Cuentas Radicadas para el mes de marzo de 2018 (Contratos 213, 207 y 223 de 2018 )"/>
    <s v="Entrega, publicación o socialización de resultados"/>
    <n v="2E-3"/>
  </r>
  <r>
    <x v="0"/>
    <s v="Trámite de cuentas de ACI"/>
    <s v="Evaluación de la Gestión"/>
    <s v="Seguimiento y Evaluación"/>
    <s v="Ivonne Andrea Torres Cruz_x000a_Asesora Control Interno"/>
    <s v="Fernando Reinoso Guerra"/>
    <s v="Asesor de Control Interno"/>
    <d v="2018-04-01T00:00:00"/>
    <d v="2018-04-03T00:00:00"/>
    <m/>
    <m/>
    <m/>
    <m/>
    <m/>
    <m/>
    <m/>
    <m/>
    <m/>
    <m/>
    <m/>
    <m/>
    <s v="Cuentas de Contratistas Radicadas"/>
    <n v="2E-3"/>
    <d v="2018-04-15T00:00:00"/>
    <s v="Cuentas radicadas_x000a__x000a_Ruta: \\10.216.160.201\control interno\2018\4. APOYO\3. Contratación\CUENTAS_SISCO_2018\2. RADICACION_CUENTAS_2021"/>
    <s v="Cuentas Radicadas para el mes de abril de 2018 (Contratos 213, 207 y 223 de 2018 )"/>
    <s v="Entrega, publicación o socialización de resultados"/>
    <n v="2E-3"/>
  </r>
  <r>
    <x v="0"/>
    <s v="Trámite de cuentas de ACI"/>
    <s v="Evaluación de la Gestión"/>
    <s v="Seguimiento y Evaluación"/>
    <s v="Ivonne Andrea Torres Cruz_x000a_Asesora Control Interno"/>
    <s v="Fernando Reinoso Guerra"/>
    <s v="Asesor de Control Interno"/>
    <d v="2018-05-01T00:00:00"/>
    <d v="2018-05-31T00:00:00"/>
    <m/>
    <m/>
    <m/>
    <m/>
    <m/>
    <m/>
    <m/>
    <m/>
    <m/>
    <m/>
    <m/>
    <m/>
    <s v="Cuentas de Contratistas Radicadas"/>
    <n v="2E-3"/>
    <d v="2018-05-15T00:00:00"/>
    <s v="Cuentas radicadas_x000a__x000a_Ruta: \\10.216.160.201\control interno\2018\4. APOYO\3. Contratación\CUENTAS_SISCO_2018\2. RADICACION_CUENTAS_2022"/>
    <s v="Cuentas Radicadas para el mes de mayo de 2018 (Contratos 213, 207 y 223 de 2018 )"/>
    <s v="Entrega, publicación o socialización de resultados"/>
    <n v="2E-3"/>
  </r>
  <r>
    <x v="0"/>
    <s v="Trámite de cuentas de ACI"/>
    <s v="Evaluación de la Gestión"/>
    <s v="Seguimiento y Evaluación"/>
    <s v="Ivonne Andrea Torres Cruz_x000a_Asesora Control Interno"/>
    <s v="Fernando Reinoso Guerra"/>
    <s v="Asesor de Control Interno"/>
    <d v="2018-06-01T00:00:00"/>
    <d v="2018-06-03T00:00:00"/>
    <m/>
    <m/>
    <m/>
    <m/>
    <m/>
    <m/>
    <m/>
    <m/>
    <m/>
    <m/>
    <m/>
    <m/>
    <s v="Cuentas de Contratistas Radicadas"/>
    <n v="2E-3"/>
    <d v="2018-06-15T00:00:00"/>
    <s v="Cuentas radicadas_x000a__x000a_Ruta: \\10.216.160.201\control interno\2018\4. APOYO\3. Contratación\CUENTAS_SISCO_2018\2. RADICACION_CUENTAS_2023"/>
    <s v="Cuentas Radicadas para el mes de junio de 2018 (Contratos 213, 207 y 223 de 2018 )"/>
    <s v="Entrega, publicación o socialización de resultados"/>
    <n v="2E-3"/>
  </r>
  <r>
    <x v="0"/>
    <s v="Trámite de cuentas de ACI"/>
    <s v="Evaluación de la Gestión"/>
    <s v="Seguimiento y Evaluación"/>
    <s v="Ivonne Andrea Torres Cruz_x000a_Asesora Control Interno"/>
    <s v="Fernando Reinoso Guerra"/>
    <s v="Asesor de Control Interno"/>
    <d v="2018-07-01T00:00:00"/>
    <d v="2018-07-03T00:00:00"/>
    <m/>
    <m/>
    <m/>
    <m/>
    <m/>
    <m/>
    <m/>
    <m/>
    <m/>
    <m/>
    <m/>
    <m/>
    <s v="Cuentas de Contratistas Radicadas"/>
    <n v="2E-3"/>
    <d v="2018-07-15T00:00:00"/>
    <s v="Cuentas radicadas_x000a__x000a_Ruta: \\10.216.160.201\control interno\2018\4. APOYO\3. Contratación\CUENTAS_SISCO_2018\2. RADICACION_CUENTAS_2024"/>
    <s v="Cuentas Radicadas para el mes de julio de 2018 (Contratos 213, 207 y 223 de 2018 )"/>
    <s v="Entrega, publicación o socialización de resultados"/>
    <n v="2E-3"/>
  </r>
  <r>
    <x v="0"/>
    <s v="Trámite de cuentas de ACI"/>
    <s v="Evaluación de la Gestión"/>
    <s v="Seguimiento y Evaluación"/>
    <s v="Ivonne Andrea Torres Cruz_x000a_Asesora Control Interno"/>
    <s v="Fernando Reinoso Guerra"/>
    <s v="Asesor de Control Interno"/>
    <d v="2018-08-01T00:00:00"/>
    <d v="2018-08-03T00:00:00"/>
    <m/>
    <m/>
    <m/>
    <m/>
    <m/>
    <m/>
    <m/>
    <m/>
    <m/>
    <m/>
    <m/>
    <m/>
    <s v="Cuentas de Contratistas Radicadas"/>
    <n v="2E-3"/>
    <d v="2018-08-15T00:00:00"/>
    <s v="Cuentas radicadas_x000a__x000a_Ruta: \\10.216.160.201\control interno\2018\4. APOYO\3. Contratación\CUENTAS_SISCO_2018\2. RADICACION_CUENTAS_2025"/>
    <s v="Cuentas Radicadas para el mes de agosto de 2018 (Contratos 213 de 2018 )"/>
    <s v="Entrega, publicación o socialización de resultados"/>
    <n v="2E-3"/>
  </r>
  <r>
    <x v="0"/>
    <s v="Trámite de cuentas de ACI"/>
    <s v="Evaluación de la Gestión"/>
    <s v="Seguimiento y Evaluación"/>
    <s v="Ivonne Andrea Torres Cruz_x000a_Asesora Control Interno"/>
    <s v="Fernando Reinoso Guerra"/>
    <s v="Asesor de Control Interno"/>
    <d v="2018-09-01T00:00:00"/>
    <d v="2018-09-03T00:00:00"/>
    <m/>
    <m/>
    <m/>
    <m/>
    <m/>
    <m/>
    <m/>
    <m/>
    <m/>
    <m/>
    <m/>
    <m/>
    <s v="Cuentas de Contratistas Radicadas"/>
    <n v="2E-3"/>
    <d v="2018-09-30T00:00:00"/>
    <s v="Cuentas radicadas_x000a__x000a_Ruta: \\10.216.160.201\control interno\2018\4. APOYO\3. Contratación\CUENTAS_SISCO_2018\2. RADICACION_CUENTAS_2026"/>
    <s v="Cuentas Radicadas para el mes de  septiembre de 2018 (Contratos 559 y 560 de 2018 )"/>
    <s v="Entrega, publicación o socialización de resultados"/>
    <n v="2E-3"/>
  </r>
  <r>
    <x v="0"/>
    <s v="Trámite de cuentas de ACI"/>
    <s v="Evaluación de la Gestión"/>
    <s v="Seguimiento y Evaluación"/>
    <s v="Ivonne Andrea Torres Cruz_x000a_Asesora Control Interno"/>
    <s v="Fernando Reinoso Guerra"/>
    <s v="Asesor de Control Interno"/>
    <d v="2018-10-01T00:00:00"/>
    <d v="2018-10-03T00:00:00"/>
    <m/>
    <m/>
    <m/>
    <m/>
    <m/>
    <m/>
    <m/>
    <m/>
    <m/>
    <m/>
    <m/>
    <m/>
    <s v="Cuentas de Contratistas Radicadas"/>
    <n v="2E-3"/>
    <d v="2018-11-02T00:00:00"/>
    <s v="Cuentas radicadas _x000a__x000a_Ruta: \\10.216.160.201\control interno\2018\4. APOYO\3. Contratación\CUENTAS_SISCO_2018\2. RADICACION_CUENTAS_2018"/>
    <s v="Cuentas Radicadas para el mes de octubre de 2018 (Contratos 559 y 560 de 2018 )"/>
    <s v="Entrega, publicación o socialización de resultados"/>
    <n v="2E-3"/>
  </r>
  <r>
    <x v="0"/>
    <s v="Trámite de cuentas de ACI"/>
    <s v="Evaluación de la Gestión"/>
    <s v="Seguimiento y Evaluación"/>
    <s v="Ivonne Andrea Torres Cruz_x000a_Asesora Control Interno"/>
    <s v="Fernando Reinoso Guerra"/>
    <s v="Asesor de Control Interno"/>
    <d v="2018-11-01T00:00:00"/>
    <d v="2018-11-03T00:00:00"/>
    <m/>
    <m/>
    <m/>
    <m/>
    <m/>
    <m/>
    <m/>
    <m/>
    <m/>
    <m/>
    <m/>
    <m/>
    <s v="Cuentas de Contratistas Radicadas"/>
    <n v="2E-3"/>
    <m/>
    <m/>
    <s v="No aplica seguimiento a la fecha"/>
    <m/>
    <n v="0"/>
  </r>
  <r>
    <x v="0"/>
    <s v="Trámite de cuentas de ACI"/>
    <s v="Evaluación de la Gestión"/>
    <s v="Seguimiento y Evaluación"/>
    <s v="Ivonne Andrea Torres Cruz_x000a_Asesora Control Interno"/>
    <s v="Fernando Reinoso Guerra"/>
    <s v="Asesor de Control Interno"/>
    <d v="2018-12-01T00:00:00"/>
    <d v="2018-12-03T00:00:00"/>
    <m/>
    <m/>
    <m/>
    <m/>
    <m/>
    <m/>
    <m/>
    <m/>
    <m/>
    <m/>
    <m/>
    <m/>
    <s v="Cuentas de Contratistas Radicadas"/>
    <n v="2E-3"/>
    <m/>
    <m/>
    <s v="No aplica seguimiento a la fecha"/>
    <m/>
    <n v="0"/>
  </r>
  <r>
    <x v="0"/>
    <s v="Diseño y gestión de capacitaciones para el fortalecimiento y aplicación del principio de autocontrol  "/>
    <s v="Evaluación de la Gestión"/>
    <s v="Seguimiento y Evaluación"/>
    <s v="Ivonne Andrea Torres Cruz_x000a_Asesora Control Interno"/>
    <s v="Jonnathan Andrés Lara Herrera"/>
    <s v="Asesor de Control Interno"/>
    <d v="2018-03-01T00:00:00"/>
    <d v="2018-04-30T00:00:00"/>
    <m/>
    <m/>
    <m/>
    <m/>
    <m/>
    <m/>
    <m/>
    <m/>
    <m/>
    <m/>
    <m/>
    <m/>
    <s v="Listados de Asistencia"/>
    <n v="0.02"/>
    <d v="2018-04-30T00:00:00"/>
    <s v="Presentación, Listado de asistencia y Oficios de citación._x000a__x000a_Ruta presentación gestión indicadores:\\10.216.160.201\control interno\2018\INFORME FINAL JALH.Temp\2018\01 Enero_x000a__x000a__x000a_Ruta presentación herramientas de gestión: \\10.216.160.201\control interno\2018\4. APOYO\4. Planta\Concertación2018\Fernando_Reinoso\Evidencias_Entregables\02. Entregable2_Informe Pormenorizado\Evidencias_Autodiagnostico_x000a__x000a_Ruta de listado capacitación herramientas de gestión: \\10.216.160.201\control interno\2018\4. APOYO\4. Planta\Concertación2018\Fernando_Reinoso\Evidencias_Entregables\02. Entregable2_Informe Pormenorizado\Evidencias_Autodiagnostico"/>
    <s v="Se realizaron dos capacitaciones. Una por parte de Control interno  (Gestión de Indicadores) el 24 de Enero de 2018 y una por parte de la Oficina Asesora de Planeación (Herramientas de planeación) el 15 de febrero de 2018._x000a_Adicional a estas sesiones se desarrollan actividades vinculadas con las herramientas para la gestión de riesgos. "/>
    <s v="Entrega, publicación o socialización de resultados"/>
    <n v="0.02"/>
  </r>
  <r>
    <x v="0"/>
    <s v="Seguimiento a Comité de inventarios"/>
    <s v="Evaluación de la Gestión"/>
    <s v="Seguimiento y Evaluación"/>
    <s v="Ivonne Andrea Torres Cruz_x000a_Asesora Control Interno"/>
    <s v="Graciela Zabala Rico"/>
    <s v="Asesor de Control Interno"/>
    <d v="2018-11-01T00:00:00"/>
    <d v="2018-12-31T00:00:00"/>
    <m/>
    <m/>
    <m/>
    <m/>
    <m/>
    <m/>
    <m/>
    <m/>
    <m/>
    <m/>
    <m/>
    <m/>
    <s v="Informe"/>
    <n v="0.02"/>
    <m/>
    <m/>
    <s v="No aplica seguimiento a la fecha"/>
    <m/>
    <n v="0"/>
  </r>
  <r>
    <x v="0"/>
    <s v="Seguimiento a Comité Técnico de sostenibilidad Contable"/>
    <s v="Gestión Financiera"/>
    <s v="Apoyo"/>
    <s v="Ivonne Andrea Torres Cruz_x000a_Asesora Control Interno"/>
    <s v="Carolina Montoya Duque"/>
    <s v="Subdirector Financiero"/>
    <d v="2018-05-01T00:00:00"/>
    <d v="2018-05-31T00:00:00"/>
    <m/>
    <m/>
    <m/>
    <m/>
    <m/>
    <m/>
    <m/>
    <m/>
    <m/>
    <m/>
    <m/>
    <m/>
    <s v="Informe"/>
    <n v="0.01"/>
    <m/>
    <m/>
    <s v="Se remite versión preliminar para revisión aprobación y publicación el 30 de junio de 2018."/>
    <s v="Ejecución de la acción planteada"/>
    <n v="8.0000000000000002E-3"/>
  </r>
  <r>
    <x v="0"/>
    <s v="Seguimiento al Comité SIG"/>
    <s v="Gestión Estratégica"/>
    <s v="Estratégico"/>
    <s v="Ivonne Andrea Torres Cruz_x000a_Asesora Control Interno"/>
    <s v="Jonnathan Andrés Lara Herrera"/>
    <s v="Jefe Oficina Asesora de Planeación "/>
    <d v="2018-10-01T00:00:00"/>
    <d v="2018-10-31T00:00:00"/>
    <m/>
    <m/>
    <m/>
    <m/>
    <m/>
    <m/>
    <m/>
    <m/>
    <m/>
    <m/>
    <m/>
    <m/>
    <s v="Informe"/>
    <n v="0.01"/>
    <m/>
    <m/>
    <s v="No aplica seguimiento a la fecha"/>
    <m/>
    <n v="0"/>
  </r>
  <r>
    <x v="0"/>
    <s v="Seguimiento al comité de Contratación"/>
    <s v="Adquisición de bienes y servicios"/>
    <s v="Apoyo"/>
    <s v="Ivonne Andrea Torres Cruz_x000a_Asesora Control Interno"/>
    <s v="Graciela Zabala Rico"/>
    <s v="Director de Gestión Corporativa y CID"/>
    <d v="2018-08-01T00:00:00"/>
    <d v="2018-08-30T00:00:00"/>
    <m/>
    <m/>
    <m/>
    <m/>
    <m/>
    <m/>
    <m/>
    <m/>
    <m/>
    <m/>
    <m/>
    <m/>
    <s v="Informe"/>
    <n v="0.01"/>
    <m/>
    <m/>
    <s v="No se realizo actividad "/>
    <m/>
    <n v="0"/>
  </r>
  <r>
    <x v="6"/>
    <s v="Arqueo Caja menor"/>
    <s v="Gestión Administrativa"/>
    <s v="Apoyo"/>
    <s v="Ivonne Andrea Torres Cruz_x000a_Asesora Control Interno"/>
    <s v="Graciela Zabala Rico"/>
    <s v="Subdirector Administrativo"/>
    <d v="2018-09-01T00:00:00"/>
    <d v="2018-09-30T00:00:00"/>
    <m/>
    <m/>
    <m/>
    <m/>
    <m/>
    <m/>
    <m/>
    <m/>
    <m/>
    <m/>
    <m/>
    <m/>
    <s v="Informe"/>
    <n v="0.01"/>
    <d v="2018-11-02T00:00:00"/>
    <s v="Publicado en pagina web :_x000a__x000a_Ruta: https://www.cajaviviendapopular.gov.co/files/Nosotros/Informes/11-Informe%20del%20estado%20del%20Control%20Interno/Auditorias%20Internas/2018/01-Informe_Auditoria_Especial_Caja_Menor_marzo_2018.pdf"/>
    <s v="Se  realizó seguimiento al arqueo menor el día 12 de Abril de 2018, se realizó informe y se publicó en pagina web  con fecha de 02 de Noviembre de 2018."/>
    <s v="Informe Final - Publicación (web,intranet y carpeta de calidad)"/>
    <n v="1.0000000000000002E-2"/>
  </r>
  <r>
    <x v="6"/>
    <s v="Arqueo Caja fuerte"/>
    <s v="Gestión Financiera"/>
    <s v="Apoyo"/>
    <s v="Ivonne Andrea Torres Cruz_x000a_Asesora Control Interno"/>
    <s v="Graciela Zabala Rico"/>
    <s v="Subdirector Financiero"/>
    <d v="2018-10-01T00:00:00"/>
    <d v="2018-10-15T00:00:00"/>
    <m/>
    <m/>
    <m/>
    <m/>
    <m/>
    <m/>
    <m/>
    <m/>
    <m/>
    <m/>
    <m/>
    <m/>
    <s v="Informe"/>
    <n v="0.01"/>
    <m/>
    <m/>
    <s v="No aplica seguimiento a la fecha"/>
    <m/>
    <n v="0"/>
  </r>
  <r>
    <x v="6"/>
    <s v="Informe PQR's - Ley 1474 de 2011"/>
    <s v="Servicio al Ciudadano "/>
    <s v="Apoyo"/>
    <s v="Ivonne Andrea Torres Cruz_x000a_Asesora Control Interno"/>
    <s v="Carolina Montoya Duque"/>
    <s v="Director de Gestión Corporativa y CID"/>
    <d v="2018-02-01T00:00:00"/>
    <d v="2018-02-28T00:00:00"/>
    <m/>
    <m/>
    <m/>
    <m/>
    <m/>
    <m/>
    <m/>
    <m/>
    <m/>
    <m/>
    <m/>
    <m/>
    <s v="Informe"/>
    <n v="0.01"/>
    <m/>
    <m/>
    <s v="Informe sobre atención de peticiones, quejas, reclamos y sugerencias segundo semestre de 2017 (01 de julio a 31 de diciembre de 2017) se envió informe para revisión y aprobación  el 06 de febrero de 2018."/>
    <s v="Informe preliminar - Elaboración"/>
    <n v="6.8999999999999999E-3"/>
  </r>
  <r>
    <x v="6"/>
    <s v="Informe PQR's - Ley 1474 de 2011"/>
    <s v="Servicio al Ciudadano "/>
    <s v="Apoyo"/>
    <s v="Ivonne Andrea Torres Cruz_x000a_Asesora Control Interno"/>
    <s v="Carolina Montoya Duque"/>
    <s v="Director de Gestión Corporativa y CID"/>
    <d v="2018-08-01T00:00:00"/>
    <d v="2018-08-31T00:00:00"/>
    <m/>
    <m/>
    <m/>
    <m/>
    <m/>
    <m/>
    <m/>
    <m/>
    <m/>
    <m/>
    <m/>
    <m/>
    <s v="Informe"/>
    <n v="0.01"/>
    <m/>
    <m/>
    <s v="Se solicito información y el área  de atención al usuario suministró información, no se ha hecho informe "/>
    <s v="Trabajo de campo - Análisis de Información"/>
    <n v="6.0000000000000001E-3"/>
  </r>
  <r>
    <x v="6"/>
    <s v="Decreto 1072 de 2015 - SGSST - Sistema de Gestión de la Seguridad y Salud en el Trabajo"/>
    <s v="Gestión del Talento Humano"/>
    <s v="Apoyo"/>
    <s v="Ivonne Andrea Torres Cruz_x000a_Asesora Control Interno"/>
    <s v="Jonnathan Andrés Lara Herrera"/>
    <s v="Subdirector Administrativo"/>
    <d v="2018-09-01T00:00:00"/>
    <d v="2018-09-30T00:00:00"/>
    <m/>
    <m/>
    <m/>
    <m/>
    <m/>
    <m/>
    <m/>
    <m/>
    <m/>
    <m/>
    <m/>
    <m/>
    <s v="Informe"/>
    <n v="0.02"/>
    <m/>
    <m/>
    <s v="No se realizó actividad"/>
    <m/>
    <n v="0"/>
  </r>
  <r>
    <x v="4"/>
    <s v="Seguimiento al Comité de Conciliación"/>
    <s v="Prevención del Daño Antijurídico y Representación Judicial"/>
    <s v="Estratégico"/>
    <s v="Ivonne Andrea Torres Cruz_x000a_Asesora Control Interno"/>
    <s v="Graciela Zabala Rico"/>
    <s v="Director Jurídico "/>
    <d v="2018-07-01T00:00:00"/>
    <d v="2018-07-30T00:00:00"/>
    <m/>
    <m/>
    <m/>
    <m/>
    <m/>
    <m/>
    <m/>
    <m/>
    <m/>
    <m/>
    <m/>
    <m/>
    <s v="Informe"/>
    <n v="0.01"/>
    <m/>
    <m/>
    <s v="Se ha asisitido a todos los comités de conciliación y se han realizao los aportges pertinentes desde conrol interno sobre los temas tratados en cada comité"/>
    <s v="Informe Final (Entregado y publicado)"/>
    <n v="0.01"/>
  </r>
  <r>
    <x v="6"/>
    <s v="Seguimiento a los proyectos de inversión"/>
    <s v="Gestión Estratégica"/>
    <s v="Estratégico"/>
    <s v="Ivonne Andrea Torres Cruz_x000a_Asesora Control Interno"/>
    <s v="Claudia Yanet D'Antonio Adame"/>
    <s v="Jefe Oficina Asesora de Planeación "/>
    <d v="2018-04-01T00:00:00"/>
    <d v="2018-04-15T00:00:00"/>
    <m/>
    <m/>
    <m/>
    <m/>
    <m/>
    <m/>
    <m/>
    <m/>
    <m/>
    <m/>
    <m/>
    <m/>
    <s v="Informe"/>
    <n v="0.01"/>
    <m/>
    <m/>
    <s v="Se realizó el seguimiento a través de decreto 215 de 2017 del primer trimestre"/>
    <s v="Informe Final - Elaboración"/>
    <n v="9.0000000000000011E-3"/>
  </r>
  <r>
    <x v="6"/>
    <s v="Seguimiento a los proyectos de inversión"/>
    <s v="Gestión Estratégica"/>
    <s v="Estratégico"/>
    <s v="Ivonne Andrea Torres Cruz_x000a_Asesora Control Interno"/>
    <s v="Claudia Yanet D'Antonio Adame"/>
    <s v="Jefe Oficina Asesora de Planeación "/>
    <d v="2018-07-01T00:00:00"/>
    <d v="2018-07-15T00:00:00"/>
    <m/>
    <m/>
    <m/>
    <m/>
    <m/>
    <m/>
    <m/>
    <m/>
    <m/>
    <m/>
    <m/>
    <m/>
    <s v="Informe"/>
    <n v="0.01"/>
    <m/>
    <m/>
    <s v="Se realizó el seguimiento a través de decreto 215 de 2017 del segundo trimestre"/>
    <s v="Informe Final - Elaboración"/>
    <n v="9.0000000000000011E-3"/>
  </r>
  <r>
    <x v="6"/>
    <s v="Seguimiento a los proyectos de inversión"/>
    <s v="Gestión Estratégica"/>
    <s v="Estratégico"/>
    <s v="Ivonne Andrea Torres Cruz_x000a_Asesora Control Interno"/>
    <s v="Claudia Yanet D'Antonio Adame"/>
    <s v="Jefe Oficina Asesora de Planeación "/>
    <d v="2018-10-01T00:00:00"/>
    <d v="2018-10-15T00:00:00"/>
    <m/>
    <m/>
    <m/>
    <m/>
    <m/>
    <m/>
    <m/>
    <m/>
    <m/>
    <m/>
    <m/>
    <m/>
    <s v="Informe"/>
    <n v="0.01"/>
    <m/>
    <m/>
    <s v="Se realizó el seguimiento a través de decreto 215 de 2017 del tercer trimestre"/>
    <s v="Informe Final - Publicación (web,intranet y carpeta de calidad)"/>
    <n v="1.0000000000000002E-2"/>
  </r>
  <r>
    <x v="6"/>
    <s v="Seguimiento a la implementación del MIPG"/>
    <s v="Gestión Estratégica"/>
    <s v="Estratégico"/>
    <s v="Ivonne Andrea Torres Cruz_x000a_Asesora Control Interno"/>
    <s v="Jonnathan Andrés Lara Herrera"/>
    <s v="Jefe Oficina Asesora de Planeación "/>
    <d v="2018-09-01T00:00:00"/>
    <d v="2018-10-31T00:00:00"/>
    <m/>
    <m/>
    <m/>
    <m/>
    <m/>
    <m/>
    <m/>
    <m/>
    <m/>
    <m/>
    <m/>
    <m/>
    <s v="Informe"/>
    <n v="0.01"/>
    <m/>
    <m/>
    <s v="No se realizó actividad"/>
    <m/>
    <n v="0"/>
  </r>
  <r>
    <x v="6"/>
    <s v="Seguimiento al SIDEAP"/>
    <s v="Gestión del Talento Humano"/>
    <s v="Estratégico"/>
    <s v="Ivonne Andrea Torres Cruz_x000a_Asesora Control Interno"/>
    <s v="Fernando Reinoso Guerra"/>
    <s v="Subdirector Administrativo"/>
    <d v="2018-08-01T00:00:00"/>
    <d v="2018-08-15T00:00:00"/>
    <m/>
    <m/>
    <m/>
    <m/>
    <m/>
    <m/>
    <m/>
    <m/>
    <m/>
    <m/>
    <m/>
    <m/>
    <s v="Informe"/>
    <n v="5.0000000000000001E-3"/>
    <m/>
    <m/>
    <s v="No se realizó actividad"/>
    <m/>
    <n v="0"/>
  </r>
  <r>
    <x v="6"/>
    <s v="Seguimiento a los planes de capacitación, bienestar e incentivos"/>
    <s v="Gestión del Talento Humano"/>
    <s v="Estratégico"/>
    <s v="Ivonne Andrea Torres Cruz_x000a_Asesora Control Interno"/>
    <s v="Fernando Reinoso Guerra"/>
    <s v="Subdirector Administrativo"/>
    <d v="2018-08-01T00:00:00"/>
    <d v="2018-08-30T00:00:00"/>
    <m/>
    <m/>
    <m/>
    <m/>
    <m/>
    <m/>
    <m/>
    <m/>
    <m/>
    <m/>
    <m/>
    <m/>
    <s v="Informe"/>
    <n v="5.0000000000000001E-3"/>
    <m/>
    <m/>
    <s v="No se realizó actividad"/>
    <m/>
    <n v="0"/>
  </r>
  <r>
    <x v="6"/>
    <s v="Seguimiento al Gobierno Digital - PETIC"/>
    <s v="Gestión Tecnología de la Información y Comunicaciones"/>
    <s v="Estratégico"/>
    <s v="Ivonne Andrea Torres Cruz_x000a_Asesora Control Interno"/>
    <s v="Jonnathan Andrés Lara Herrera"/>
    <s v="Jefe Oficina de Tecnologías de la Información y las Comunicaciones"/>
    <d v="2018-11-01T00:00:00"/>
    <d v="2018-11-30T00:00:00"/>
    <m/>
    <m/>
    <m/>
    <m/>
    <m/>
    <m/>
    <m/>
    <m/>
    <m/>
    <m/>
    <m/>
    <m/>
    <s v="Informe"/>
    <n v="5.0000000000000001E-3"/>
    <m/>
    <m/>
    <s v="No aplica seguimiento a la fecha"/>
    <m/>
    <n v="0"/>
  </r>
  <r>
    <x v="6"/>
    <s v="Seguimiento al PIGA"/>
    <s v="Gestión Estratégica"/>
    <s v="Estratégico"/>
    <s v="Ivonne Andrea Torres Cruz_x000a_Asesora Control Interno"/>
    <s v="Jonnathan Andrés Lara Herrera"/>
    <s v="Jefe Oficina Asesora de Planeación "/>
    <d v="2018-08-01T00:00:00"/>
    <d v="2018-08-31T00:00:00"/>
    <m/>
    <m/>
    <m/>
    <m/>
    <m/>
    <m/>
    <m/>
    <m/>
    <m/>
    <m/>
    <m/>
    <m/>
    <s v="Informe"/>
    <n v="5.0000000000000001E-3"/>
    <m/>
    <m/>
    <s v="No se realizó actividad"/>
    <m/>
    <n v="0"/>
  </r>
  <r>
    <x v="6"/>
    <s v="Seguimiento a las historias laborales"/>
    <s v="Gestión del Talento Humano"/>
    <s v="Estratégico"/>
    <s v="Ivonne Andrea Torres Cruz_x000a_Asesora Control Interno"/>
    <s v="Fernando Reinoso Guerra"/>
    <s v="Subdirector Administrativo"/>
    <d v="2018-02-01T00:00:00"/>
    <d v="2018-04-30T00:00:00"/>
    <m/>
    <m/>
    <m/>
    <m/>
    <m/>
    <m/>
    <m/>
    <m/>
    <m/>
    <m/>
    <m/>
    <m/>
    <s v="Informe"/>
    <n v="0.01"/>
    <m/>
    <m/>
    <s v="No se realizó actividad"/>
    <m/>
    <n v="0"/>
  </r>
  <r>
    <x v="6"/>
    <s v="Seguimiento a la nómina"/>
    <s v="Gestión del Talento Humano"/>
    <s v="Estratégico"/>
    <s v="Ivonne Andrea Torres Cruz_x000a_Asesora Control Interno"/>
    <s v="Fernando Reinoso Guerra"/>
    <s v="Subdirector Administrativo"/>
    <d v="2018-03-01T00:00:00"/>
    <d v="2018-03-30T00:00:00"/>
    <m/>
    <m/>
    <m/>
    <m/>
    <m/>
    <m/>
    <m/>
    <m/>
    <m/>
    <m/>
    <m/>
    <m/>
    <s v="Informe"/>
    <n v="0.01"/>
    <m/>
    <m/>
    <s v="No se realizó actividad"/>
    <m/>
    <n v="0"/>
  </r>
  <r>
    <x v="6"/>
    <s v="seguimiento aplicación de las TRD"/>
    <s v="Todos los Procesos"/>
    <s v="Todos los Procesos"/>
    <s v="Ivonne Andrea Torres Cruz_x000a_Asesora Control Interno"/>
    <s v="Mónica Andrea Bustamante Pórtela"/>
    <s v="Lideres de Cada Proceso"/>
    <d v="2018-05-01T00:00:00"/>
    <d v="2018-06-15T00:00:00"/>
    <m/>
    <m/>
    <m/>
    <m/>
    <m/>
    <m/>
    <m/>
    <m/>
    <m/>
    <m/>
    <m/>
    <m/>
    <s v="Informe"/>
    <n v="5.0000000000000001E-3"/>
    <d v="2018-08-24T00:00:00"/>
    <s v="Evidencias de visitas a la áreas_x000a__x000a_Ruta: \\10.216.160.201\control interno\2018\1. 068 AUDITORÍAS\068.1 INTERNAS\4. VisitaEspecial_AplicaciónTRD_CVP"/>
    <s v="Se ha realizado seguimiento a la aplicación de TRD a 13 procesos y salieron 11 informes"/>
    <s v="Informe Final - Publicación (web,intranet y carpeta de calidad)"/>
    <n v="5.000000000000001E-3"/>
  </r>
  <r>
    <x v="6"/>
    <s v="Seguimiento al Producto No Conforme"/>
    <s v="Todos los Procesos"/>
    <s v="Todos los Procesos"/>
    <s v="Ivonne Andrea Torres Cruz_x000a_Asesora Control Interno"/>
    <s v="Fernando Reinoso Guerra"/>
    <s v="Lideres de Cada Proceso"/>
    <d v="2018-06-01T00:00:00"/>
    <d v="2018-06-15T00:00:00"/>
    <m/>
    <m/>
    <m/>
    <m/>
    <m/>
    <m/>
    <m/>
    <m/>
    <m/>
    <m/>
    <m/>
    <m/>
    <s v="Informe"/>
    <n v="5.0000000000000001E-3"/>
    <m/>
    <m/>
    <s v="No se realizó actividad"/>
    <m/>
    <n v="0"/>
  </r>
  <r>
    <x v="6"/>
    <s v="Seguimiento al Producto No Conforme"/>
    <s v="Todos los Procesos"/>
    <s v="Todos los Procesos"/>
    <s v="Ivonne Andrea Torres Cruz_x000a_Asesora Control Interno"/>
    <s v="Fernando Reinoso Guerra"/>
    <s v="Lideres de Cada Proceso"/>
    <d v="2018-12-01T00:00:00"/>
    <d v="2018-12-15T00:00:00"/>
    <m/>
    <m/>
    <m/>
    <m/>
    <m/>
    <m/>
    <m/>
    <m/>
    <m/>
    <m/>
    <m/>
    <m/>
    <s v="Informe"/>
    <n v="5.0000000000000001E-3"/>
    <m/>
    <m/>
    <s v="No aplica seguimiento a la fecha"/>
    <m/>
    <n v="0"/>
  </r>
  <r>
    <x v="6"/>
    <s v="constitución caja menor"/>
    <s v="Gestión Administrativa"/>
    <s v="Apoyo"/>
    <s v="Ivonne Andrea Torres Cruz_x000a_Asesora Control Interno"/>
    <s v="Carolina Montoya Duque"/>
    <s v="Subdirector Administrativo"/>
    <d v="2018-07-01T00:00:00"/>
    <d v="2018-07-30T00:00:00"/>
    <m/>
    <m/>
    <m/>
    <m/>
    <m/>
    <m/>
    <m/>
    <m/>
    <m/>
    <m/>
    <m/>
    <m/>
    <s v="Informe"/>
    <n v="0.01"/>
    <m/>
    <s v="Publicado en pagina web :_x000a__x000a_Ruta: https://www.cajaviviendapopular.gov.co/files/Nosotros/Informes/11-Informe%20del%20estado%20del%20Control%20Interno/Auditorias%20Internas/2018/01-Informe_Auditoria_Especial_Caja_Menor_marzo_2018.pdf"/>
    <s v="Se  realizó seguimiento al arqueo menor el día 12 de Abril de 2018, se realizó informe y se publicó en pagina web  con fecha de 02 de Noviembre de 2018."/>
    <s v="Informe Final - Publicación (web,intranet y carpeta de calidad)"/>
    <n v="1.0000000000000002E-2"/>
  </r>
  <r>
    <x v="6"/>
    <s v="Seguimiento al PGD"/>
    <s v="Gestión Documental"/>
    <s v="Apoyo"/>
    <s v="Ivonne Andrea Torres Cruz_x000a_Asesora Control Interno"/>
    <s v="Mónica Andrea Bustamante Pórtela"/>
    <s v="Subdirector Administrativo"/>
    <d v="2018-08-01T00:00:00"/>
    <d v="2018-08-30T00:00:00"/>
    <m/>
    <m/>
    <m/>
    <m/>
    <m/>
    <m/>
    <m/>
    <m/>
    <m/>
    <m/>
    <m/>
    <m/>
    <s v="Informe"/>
    <n v="5.0000000000000001E-3"/>
    <d v="2018-09-19T00:00:00"/>
    <s v="PROGRAMA DE GESTIÓN DOCUMENTAL 208-SADM-Mn-05. "/>
    <s v="Se realizó acompañamiento en la elaboración del PGD ya que se ha venido trabajando en el mismo desde el 23 de marzo de 2018, día en el cual se aprobó y se envió al Consejo Distrital de Archivo. el cual realizo observaciones, y a las cuales se le dio respuesta, se  aprobó en su ultima versión el 19/09/2018 con código 208-SADM-Mn-05. "/>
    <s v="Informe Final - Publicación (web, intranet y carpeta de calidad)"/>
    <n v="0"/>
  </r>
  <r>
    <x v="6"/>
    <s v="Seguimiento al PINAR"/>
    <s v="Gestión Documental"/>
    <s v="Apoyo"/>
    <s v="Ivonne Andrea Torres Cruz_x000a_Asesora Control Interno"/>
    <s v="Mónica Andrea Bustamante Pórtela"/>
    <s v="Subdirector Administrativo"/>
    <d v="2018-09-01T00:00:00"/>
    <d v="2018-09-30T00:00:00"/>
    <m/>
    <m/>
    <m/>
    <m/>
    <m/>
    <m/>
    <m/>
    <m/>
    <m/>
    <m/>
    <m/>
    <m/>
    <s v="Informe"/>
    <n v="5.0000000000000001E-3"/>
    <m/>
    <m/>
    <s v="No se realizó actividad"/>
    <m/>
    <n v="0"/>
  </r>
  <r>
    <x v="7"/>
    <s v="Remisión Decreto Distrital 118 de 2018 de la Secretaría General de la Alcaldía Mayor de Bogotá"/>
    <s v="Todos los Procesos"/>
    <s v="Todos los Procesos"/>
    <s v="Ivonne Andrea Torres Cruz_x000a_Asesora Control Interno"/>
    <s v="Jonnathan Andrés Lara Herrera"/>
    <s v="Lideres de Cada Proceso"/>
    <d v="2018-04-01T00:00:00"/>
    <d v="2018-04-15T00:00:00"/>
    <m/>
    <m/>
    <m/>
    <m/>
    <m/>
    <m/>
    <m/>
    <m/>
    <m/>
    <m/>
    <m/>
    <m/>
    <s v="Remisión de nuevo marco normativo"/>
    <n v="0.01"/>
    <d v="2018-03-30T00:00:00"/>
    <s v="Correo Electrónico"/>
    <s v="Se remite la normatividad para la aplicación en la Entidad"/>
    <s v="Actividad ejecutada"/>
    <n v="0.01"/>
  </r>
  <r>
    <x v="7"/>
    <s v="Recepción, revisión y reparto de respuestas realizadas a órganos de control (Excepto Consejo)"/>
    <s v="Todos los Procesos"/>
    <s v="Todos los Procesos"/>
    <s v="Ivonne Andrea Torres Cruz_x000a_Asesora Control Interno"/>
    <m/>
    <s v="Lideres de Cada Proceso"/>
    <d v="2018-07-01T00:00:00"/>
    <d v="2018-12-31T00:00:00"/>
    <m/>
    <m/>
    <m/>
    <m/>
    <m/>
    <m/>
    <m/>
    <m/>
    <m/>
    <m/>
    <m/>
    <m/>
    <s v="Respuestas a órganos de control"/>
    <n v="2E-3"/>
    <m/>
    <s v="Base de correspondencia pestaña &quot;Órganos de control&quot;_x000a__x000a_Ruta:\\10.216.160.201\control interno\2018"/>
    <s v="Se han realizado 91 solicitudes de información por parte de entes externos (Excepto consejo) a los cuales se les lleva trazabilidad y a la fecha se aha dado respuesta a 77 de ellos, para un cumplimiento en respuesta del 85%."/>
    <s v="Actividad ejecutada"/>
    <n v="2E-3"/>
  </r>
  <r>
    <x v="7"/>
    <s v="Respuesta a personería , CID sobre  informe de auditoria de la Contraloría, PM y Estado de PM"/>
    <s v="Todos los Procesos"/>
    <s v="Todos los Procesos"/>
    <s v="Ivonne Andrea Torres Cruz_x000a_Asesora Control Interno"/>
    <m/>
    <s v="Lideres de Cada Proceso"/>
    <d v="2018-07-01T00:00:00"/>
    <d v="2018-12-31T00:00:00"/>
    <m/>
    <m/>
    <m/>
    <m/>
    <m/>
    <m/>
    <m/>
    <m/>
    <m/>
    <m/>
    <m/>
    <m/>
    <s v="Respuestas a Personería y CID"/>
    <n v="2E-3"/>
    <m/>
    <s v="Base de correspondencia pestaña &quot;Órganos de control&quot;_x000a__x000a_Ruta:\\10.216.160.201\control interno\2019"/>
    <s v="Se dio respuesta a personería Y  CID sobre  informe de auditoria de la Contraloría, PM y Estado de PM"/>
    <s v="Actividad ejecutada"/>
    <n v="2E-3"/>
  </r>
  <r>
    <x v="7"/>
    <s v="Elaboración para aprobación del comité SIG de los instrumentos de auditoría interna: Código de Ética del Auditor Interno, Carta de representación y Estatuto de auditoría establecidos en el Artículo 2.2.21.4.8 del Decreto 648 de 2017._x000a_Etapas de la actividad:_x000a_Planeación: Documentación sobre los instrumentos de auditoría (norma, ejemplos, metodología de desarrollo)._x000a_Trabajo de Campo: Diseño y elaboración de los instrumentos de auditoría para aprobación por el comité SIG, preparación del comité (convocatoria, orden del día, comunicaciones, presentación, elaboración del acta y trámite para la suscripción de la misma)._x000a_Informe: instrumentos de auditoría elaborados para aprobación del comité SIG y publicación (página web, intranet, carpeta de calidad), preparación de jornada de socialización de instrumentos de auditoría con los funcionarios y contratistas de la CVP."/>
    <s v="Todos los Procesos"/>
    <s v="Todos los Procesos"/>
    <s v="Ivonne Andrea Torres Cruz_x000a_Asesora Control Interno"/>
    <m/>
    <s v="Lideres de Cada Proceso"/>
    <m/>
    <m/>
    <m/>
    <m/>
    <m/>
    <m/>
    <m/>
    <m/>
    <m/>
    <m/>
    <m/>
    <m/>
    <m/>
    <m/>
    <s v="Herramientas de auditoria aprobadas en Comité Directivo"/>
    <n v="2E-3"/>
    <m/>
    <s v="Herramientas de auditoria enviados:_x000a__x000a_\\10.216.160.201\control interno\2018\4. APOYO\9. Doc del Proceso"/>
    <s v="Se envió el 03 de Octubre de 2018 para conocimiento, revisión y aprobación el proyecto de los siguientes instrumentos de auditoría a los líderes de área:_x000a__x000a_1.    Estatuto de Auditoría Interna – Versión 1_x000a_2.    Resolución de adopción del Estatuto de Auditoría Interna_x000a_3.    Código de Ética de los Auditores Internos – Versión _x000a_4.    Carta de Representación – Versión 1"/>
    <s v="Actividad programada"/>
    <n v="2.0000000000000001E-4"/>
  </r>
  <r>
    <x v="7"/>
    <s v="Dar respuesta a solicitud de contraloría con respecto a Austeridad del gasto"/>
    <s v="Todos los Procesos"/>
    <s v="Todos los Procesos"/>
    <s v="Ivonne Andrea Torres Cruz_x000a_Asesora Control Interno"/>
    <m/>
    <s v="Lideres de Cada Proceso"/>
    <m/>
    <m/>
    <m/>
    <m/>
    <m/>
    <m/>
    <m/>
    <m/>
    <m/>
    <m/>
    <m/>
    <m/>
    <m/>
    <m/>
    <s v="Respuesta a solicitud de Contraloría"/>
    <n v="1E-3"/>
    <d v="2018-08-27T00:00:00"/>
    <s v="\\10.216.160.201\control interno\2018\1. 068 AUDITORÍAS\068.2 EXTERNAS"/>
    <s v="Se  remitió proyecto de respuesta a la solicitud efectuada por la contraloría para su revisión. Remito para tales efectos los siguientes archivos:_x000a__x000a_1. Respuesta Rad 2018ER11956 oficio_x000a_2. Respuesta Rad 2018ER11956 anexos_x000a_3. 240818 - RTA. CONTROL INTERNO - AUSTERIDAD GASTO PÚBLICO (Documento remitido por la Subdirección Administrativa)_x000a_4. 2018IE11707_Respuesta2018ER11956Financiera_x000a_5. 208-SADM-Ft-59 OFICIO Respuesta Requerimiento Contraloría (Oficina TIC) y su memorando escaneado._x000a__x000a_Igualmente en físico hago entrega de un CD con los soportes mencionados"/>
    <s v="Actividad ejecutada"/>
    <n v="1E-3"/>
  </r>
  <r>
    <x v="7"/>
    <s v="Dar respuesta a solicitud de la  Fiscalía a solicitud de Fernando Orozco"/>
    <s v="Todos los Procesos"/>
    <s v="Todos los Procesos"/>
    <s v="Ivonne Andrea Torres Cruz_x000a_Asesora Control Interno"/>
    <m/>
    <s v="Lideres de Cada Proceso"/>
    <m/>
    <m/>
    <m/>
    <m/>
    <m/>
    <m/>
    <m/>
    <m/>
    <m/>
    <m/>
    <m/>
    <m/>
    <m/>
    <m/>
    <s v="Radicado"/>
    <n v="1E-3"/>
    <d v="2018-07-27T00:00:00"/>
    <s v="Radicado 2018EE14963 el 27 de Julio de 2018_x000a__x000a_\\10.216.160.201\control interno\2018\4. APOYO\7. Entes de Control_Áreas\ConsolidaControInterno\2018ER10430_Fiscalia"/>
    <s v="Se dio respuesta a la fiscalía con radicado 2018EE14963 el 27 de Julio de 2018"/>
    <s v="Actividad ejecutada"/>
    <n v="1E-3"/>
  </r>
  <r>
    <x v="7"/>
    <s v="Participación e intervención en los comités:_x000a_Comité de inventarios de  bienes muebles e inmuebles _x000a_Comité técnico de sostenibilidad contable_x000a_Comité de Conciliación_x000a_Comité Financiero_x000a__x000a_"/>
    <s v="Todos los Procesos"/>
    <s v="Todos los Procesos"/>
    <s v="Ivonne Andrea Torres Cruz_x000a_Asesora Control Interno"/>
    <m/>
    <s v="Lideres de Cada Proceso"/>
    <m/>
    <m/>
    <m/>
    <m/>
    <m/>
    <m/>
    <m/>
    <m/>
    <m/>
    <m/>
    <m/>
    <m/>
    <m/>
    <m/>
    <s v="Actas de comité"/>
    <n v="1E-3"/>
    <m/>
    <s v="Actas de comité en custodia de los secretarios de los comité mencionados"/>
    <s v="Se participó e intervino en los comités:_x000a_Comité de inventarios de  bienes muebles e inmuebles _x000a_Comité técnico de sostenibilidad contable_x000a_Comité de Conciliación_x000a_Comité Financiero"/>
    <s v="Actividad ejecutada"/>
    <n v="1E-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3:C13" firstHeaderRow="1" firstDataRow="2" firstDataCol="1"/>
  <pivotFields count="28">
    <pivotField axis="axisRow" showAll="0">
      <items count="9">
        <item x="7"/>
        <item x="6"/>
        <item x="0"/>
        <item x="2"/>
        <item x="5"/>
        <item x="1"/>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dataField="1" numFmtId="10" showAll="0"/>
  </pivotFields>
  <rowFields count="1">
    <field x="0"/>
  </rowFields>
  <rowItems count="9">
    <i>
      <x/>
    </i>
    <i>
      <x v="1"/>
    </i>
    <i>
      <x v="2"/>
    </i>
    <i>
      <x v="3"/>
    </i>
    <i>
      <x v="4"/>
    </i>
    <i>
      <x v="5"/>
    </i>
    <i>
      <x v="6"/>
    </i>
    <i>
      <x v="7"/>
    </i>
    <i t="grand">
      <x/>
    </i>
  </rowItems>
  <colFields count="1">
    <field x="-2"/>
  </colFields>
  <colItems count="2">
    <i>
      <x/>
    </i>
    <i i="1">
      <x v="1"/>
    </i>
  </colItems>
  <dataFields count="2">
    <dataField name="Suma de Ponderación" fld="22" baseField="0" baseItem="0"/>
    <dataField name="Suma de Aporte al Avance del  PAA" fld="27"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3"/>
  <sheetViews>
    <sheetView workbookViewId="0">
      <selection activeCell="E30" sqref="E30:G38"/>
    </sheetView>
  </sheetViews>
  <sheetFormatPr baseColWidth="10" defaultRowHeight="15" x14ac:dyDescent="0.25"/>
  <cols>
    <col min="1" max="1" width="36.42578125" bestFit="1" customWidth="1"/>
    <col min="2" max="2" width="20.28515625" customWidth="1"/>
    <col min="3" max="3" width="32.42578125" customWidth="1"/>
    <col min="4" max="4" width="6" customWidth="1"/>
    <col min="5" max="5" width="36.42578125" bestFit="1" customWidth="1"/>
    <col min="6" max="6" width="13.140625" bestFit="1" customWidth="1"/>
    <col min="7" max="7" width="21" bestFit="1" customWidth="1"/>
  </cols>
  <sheetData>
    <row r="3" spans="1:7" x14ac:dyDescent="0.25">
      <c r="B3" s="63" t="s">
        <v>368</v>
      </c>
    </row>
    <row r="4" spans="1:7" x14ac:dyDescent="0.25">
      <c r="A4" s="63" t="s">
        <v>365</v>
      </c>
      <c r="B4" t="s">
        <v>367</v>
      </c>
      <c r="C4" t="s">
        <v>369</v>
      </c>
    </row>
    <row r="5" spans="1:7" x14ac:dyDescent="0.25">
      <c r="A5" s="64" t="s">
        <v>62</v>
      </c>
      <c r="B5" s="65">
        <v>1.9000000000000003E-2</v>
      </c>
      <c r="C5" s="65">
        <v>1.7200000000000003E-2</v>
      </c>
    </row>
    <row r="6" spans="1:7" x14ac:dyDescent="0.25">
      <c r="A6" s="64" t="s">
        <v>60</v>
      </c>
      <c r="B6" s="65">
        <v>0.17500000000000004</v>
      </c>
      <c r="C6" s="65">
        <v>6.5900000000000014E-2</v>
      </c>
    </row>
    <row r="7" spans="1:7" x14ac:dyDescent="0.25">
      <c r="A7" s="64" t="s">
        <v>49</v>
      </c>
      <c r="B7" s="65">
        <v>0.18300000000000005</v>
      </c>
      <c r="C7" s="65">
        <v>0.11400000000000002</v>
      </c>
    </row>
    <row r="8" spans="1:7" x14ac:dyDescent="0.25">
      <c r="A8" s="64" t="s">
        <v>61</v>
      </c>
      <c r="B8" s="65">
        <v>0.03</v>
      </c>
      <c r="C8" s="65">
        <v>0.02</v>
      </c>
    </row>
    <row r="9" spans="1:7" x14ac:dyDescent="0.25">
      <c r="A9" s="64" t="s">
        <v>48</v>
      </c>
      <c r="B9" s="65">
        <v>0.36300000000000021</v>
      </c>
      <c r="C9" s="65">
        <v>0.29900000000000015</v>
      </c>
    </row>
    <row r="10" spans="1:7" x14ac:dyDescent="0.25">
      <c r="A10" s="64" t="s">
        <v>47</v>
      </c>
      <c r="B10" s="65">
        <v>0.02</v>
      </c>
      <c r="C10" s="65">
        <v>1.4999999999999999E-2</v>
      </c>
    </row>
    <row r="11" spans="1:7" x14ac:dyDescent="0.25">
      <c r="A11" s="64" t="s">
        <v>50</v>
      </c>
      <c r="B11" s="65">
        <v>0.03</v>
      </c>
      <c r="C11" s="65">
        <v>2.5000000000000001E-2</v>
      </c>
    </row>
    <row r="12" spans="1:7" x14ac:dyDescent="0.25">
      <c r="A12" s="64" t="s">
        <v>51</v>
      </c>
      <c r="B12" s="65">
        <v>0.18000000000000002</v>
      </c>
      <c r="C12" s="65">
        <v>0.08</v>
      </c>
      <c r="E12" s="64"/>
      <c r="F12" s="67"/>
      <c r="G12" s="67"/>
    </row>
    <row r="13" spans="1:7" x14ac:dyDescent="0.25">
      <c r="A13" s="64" t="s">
        <v>366</v>
      </c>
      <c r="B13" s="65">
        <v>1.0000000000000004</v>
      </c>
      <c r="C13" s="65">
        <v>0.63610000000000022</v>
      </c>
      <c r="E13" s="64"/>
      <c r="F13" s="66"/>
      <c r="G13" s="66"/>
    </row>
    <row r="16" spans="1:7" x14ac:dyDescent="0.25">
      <c r="B16" s="67"/>
      <c r="E16" s="68" t="s">
        <v>365</v>
      </c>
      <c r="F16" s="68" t="s">
        <v>68</v>
      </c>
      <c r="G16" s="68" t="s">
        <v>371</v>
      </c>
    </row>
    <row r="17" spans="2:7" x14ac:dyDescent="0.25">
      <c r="B17" s="67"/>
      <c r="E17" s="64" t="s">
        <v>60</v>
      </c>
      <c r="F17" s="67">
        <v>0.17500000000000004</v>
      </c>
      <c r="G17" s="67">
        <v>6.5900000000000014E-2</v>
      </c>
    </row>
    <row r="18" spans="2:7" x14ac:dyDescent="0.25">
      <c r="B18" s="67"/>
      <c r="E18" s="64" t="s">
        <v>48</v>
      </c>
      <c r="F18" s="67">
        <v>0.36300000000000021</v>
      </c>
      <c r="G18" s="67">
        <v>0.29900000000000015</v>
      </c>
    </row>
    <row r="19" spans="2:7" x14ac:dyDescent="0.25">
      <c r="B19" s="67"/>
      <c r="E19" t="s">
        <v>51</v>
      </c>
      <c r="F19" s="67">
        <v>0.18000000000000002</v>
      </c>
      <c r="G19" s="67">
        <v>0.08</v>
      </c>
    </row>
    <row r="20" spans="2:7" x14ac:dyDescent="0.25">
      <c r="B20" s="67"/>
      <c r="E20" s="64" t="s">
        <v>49</v>
      </c>
      <c r="F20" s="67">
        <v>0.18300000000000005</v>
      </c>
      <c r="G20" s="67">
        <v>0.11400000000000002</v>
      </c>
    </row>
    <row r="21" spans="2:7" x14ac:dyDescent="0.25">
      <c r="B21" s="67"/>
      <c r="E21" s="64" t="s">
        <v>61</v>
      </c>
      <c r="F21" s="67">
        <v>0.03</v>
      </c>
      <c r="G21" s="67">
        <v>0.02</v>
      </c>
    </row>
    <row r="22" spans="2:7" x14ac:dyDescent="0.25">
      <c r="B22" s="67"/>
      <c r="E22" s="64" t="s">
        <v>47</v>
      </c>
      <c r="F22" s="67">
        <v>0.02</v>
      </c>
      <c r="G22" s="67">
        <v>1.4999999999999999E-2</v>
      </c>
    </row>
    <row r="23" spans="2:7" x14ac:dyDescent="0.25">
      <c r="B23" s="67"/>
      <c r="E23" s="64" t="s">
        <v>50</v>
      </c>
      <c r="F23" s="67">
        <v>0.03</v>
      </c>
      <c r="G23" s="67">
        <v>2.5000000000000001E-2</v>
      </c>
    </row>
    <row r="24" spans="2:7" x14ac:dyDescent="0.25">
      <c r="E24" s="64" t="s">
        <v>62</v>
      </c>
      <c r="F24" s="67">
        <v>1.9000000000000003E-2</v>
      </c>
      <c r="G24" s="67">
        <v>1.7200000000000003E-2</v>
      </c>
    </row>
    <row r="25" spans="2:7" x14ac:dyDescent="0.25">
      <c r="E25" s="64" t="s">
        <v>370</v>
      </c>
      <c r="F25" s="66">
        <f>SUM(F17:F24)</f>
        <v>1.0000000000000004</v>
      </c>
      <c r="G25" s="66">
        <f>SUM(G17:G24)</f>
        <v>0.63610000000000022</v>
      </c>
    </row>
    <row r="30" spans="2:7" x14ac:dyDescent="0.25">
      <c r="E30" s="68" t="s">
        <v>372</v>
      </c>
      <c r="F30" s="68" t="s">
        <v>68</v>
      </c>
      <c r="G30" s="68" t="s">
        <v>371</v>
      </c>
    </row>
    <row r="31" spans="2:7" x14ac:dyDescent="0.25">
      <c r="E31" s="64" t="s">
        <v>47</v>
      </c>
      <c r="F31" s="67">
        <v>0.02</v>
      </c>
      <c r="G31" s="67">
        <v>1.4999999999999999E-2</v>
      </c>
    </row>
    <row r="32" spans="2:7" x14ac:dyDescent="0.25">
      <c r="E32" s="64" t="s">
        <v>49</v>
      </c>
      <c r="F32" s="67">
        <v>0.18300000000000005</v>
      </c>
      <c r="G32" s="67">
        <v>0.11400000000000002</v>
      </c>
    </row>
    <row r="33" spans="5:7" x14ac:dyDescent="0.25">
      <c r="E33" s="64" t="s">
        <v>61</v>
      </c>
      <c r="F33" s="67">
        <v>0.03</v>
      </c>
      <c r="G33" s="67">
        <v>0.02</v>
      </c>
    </row>
    <row r="34" spans="5:7" x14ac:dyDescent="0.25">
      <c r="E34" s="64" t="s">
        <v>373</v>
      </c>
      <c r="F34" s="66">
        <v>0.54300000000000026</v>
      </c>
      <c r="G34" s="66">
        <v>0.37900000000000017</v>
      </c>
    </row>
    <row r="35" spans="5:7" x14ac:dyDescent="0.25">
      <c r="E35" s="64" t="s">
        <v>60</v>
      </c>
      <c r="F35" s="67">
        <v>0.17500000000000004</v>
      </c>
      <c r="G35" s="67">
        <v>6.5900000000000014E-2</v>
      </c>
    </row>
    <row r="36" spans="5:7" x14ac:dyDescent="0.25">
      <c r="E36" s="64" t="s">
        <v>50</v>
      </c>
      <c r="F36" s="67">
        <v>0.03</v>
      </c>
      <c r="G36" s="67">
        <v>2.5000000000000001E-2</v>
      </c>
    </row>
    <row r="37" spans="5:7" x14ac:dyDescent="0.25">
      <c r="E37" s="64" t="s">
        <v>62</v>
      </c>
      <c r="F37" s="67">
        <v>1.9000000000000003E-2</v>
      </c>
      <c r="G37" s="67">
        <v>1.7200000000000003E-2</v>
      </c>
    </row>
    <row r="38" spans="5:7" x14ac:dyDescent="0.25">
      <c r="E38" s="64" t="s">
        <v>370</v>
      </c>
      <c r="F38" s="66">
        <f>SUM(F31:F37)</f>
        <v>1.0000000000000002</v>
      </c>
      <c r="G38" s="66">
        <f>SUM(G31:G37)</f>
        <v>0.63610000000000011</v>
      </c>
    </row>
    <row r="42" spans="5:7" x14ac:dyDescent="0.25">
      <c r="E42" s="69" t="s">
        <v>48</v>
      </c>
      <c r="F42" s="70">
        <v>0.36300000000000021</v>
      </c>
      <c r="G42" s="70">
        <v>0.29900000000000015</v>
      </c>
    </row>
    <row r="43" spans="5:7" x14ac:dyDescent="0.25">
      <c r="E43" s="71" t="s">
        <v>51</v>
      </c>
      <c r="F43" s="70">
        <v>0.18000000000000002</v>
      </c>
      <c r="G43" s="70">
        <v>0.08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1"/>
  <sheetViews>
    <sheetView showGridLines="0" tabSelected="1" topLeftCell="H16" zoomScale="90" zoomScaleNormal="90" workbookViewId="0">
      <pane ySplit="2" topLeftCell="A160" activePane="bottomLeft" state="frozen"/>
      <selection activeCell="A16" sqref="A16"/>
      <selection pane="bottomLeft" activeCell="AB297" sqref="AB297"/>
    </sheetView>
  </sheetViews>
  <sheetFormatPr baseColWidth="10" defaultRowHeight="14.25" x14ac:dyDescent="0.2"/>
  <cols>
    <col min="1" max="1" width="19.5703125" style="1" customWidth="1"/>
    <col min="2" max="2" width="34.140625" style="1" customWidth="1"/>
    <col min="3" max="3" width="30" style="1" customWidth="1"/>
    <col min="4" max="4" width="20.42578125" style="1" customWidth="1"/>
    <col min="5" max="5" width="22.28515625" style="1" hidden="1" customWidth="1"/>
    <col min="6" max="7" width="21.42578125" style="1" customWidth="1"/>
    <col min="8" max="9" width="12.7109375" style="1" customWidth="1"/>
    <col min="10" max="21" width="5.28515625" style="1" customWidth="1"/>
    <col min="22" max="22" width="17" style="1" customWidth="1"/>
    <col min="23" max="23" width="11.85546875" style="1" customWidth="1"/>
    <col min="24" max="24" width="14.5703125" style="1" customWidth="1"/>
    <col min="25" max="25" width="47.28515625" style="1" customWidth="1"/>
    <col min="26" max="26" width="52.7109375" style="1" customWidth="1"/>
    <col min="27" max="27" width="50.140625" style="1" customWidth="1"/>
    <col min="28" max="28" width="12.7109375" style="1" customWidth="1"/>
    <col min="29" max="46" width="11.42578125" style="1"/>
    <col min="47" max="47" width="11.42578125" style="1" customWidth="1"/>
    <col min="48" max="16384" width="11.42578125" style="1"/>
  </cols>
  <sheetData>
    <row r="1" spans="1:28" ht="16.5" customHeight="1" x14ac:dyDescent="0.2">
      <c r="A1" s="126"/>
      <c r="B1" s="126"/>
      <c r="C1" s="126"/>
      <c r="D1" s="126"/>
      <c r="E1" s="125" t="s">
        <v>40</v>
      </c>
      <c r="F1" s="125"/>
      <c r="G1" s="125"/>
      <c r="H1" s="125"/>
      <c r="I1" s="125"/>
      <c r="J1" s="125"/>
      <c r="K1" s="125"/>
      <c r="L1" s="125"/>
      <c r="M1" s="125"/>
      <c r="N1" s="125"/>
      <c r="O1" s="125"/>
      <c r="P1" s="125"/>
      <c r="Q1" s="125"/>
      <c r="R1" s="125"/>
      <c r="S1" s="125"/>
      <c r="T1" s="125"/>
      <c r="U1" s="125"/>
      <c r="V1" s="125"/>
      <c r="W1" s="125"/>
      <c r="X1" s="125"/>
      <c r="Y1" s="125"/>
      <c r="Z1" s="4" t="s">
        <v>6</v>
      </c>
      <c r="AA1" s="125" t="s">
        <v>7</v>
      </c>
      <c r="AB1" s="125"/>
    </row>
    <row r="2" spans="1:28" ht="16.5" customHeight="1" x14ac:dyDescent="0.2">
      <c r="A2" s="126"/>
      <c r="B2" s="126"/>
      <c r="C2" s="126"/>
      <c r="D2" s="126"/>
      <c r="E2" s="125"/>
      <c r="F2" s="125"/>
      <c r="G2" s="125"/>
      <c r="H2" s="125"/>
      <c r="I2" s="125"/>
      <c r="J2" s="125"/>
      <c r="K2" s="125"/>
      <c r="L2" s="125"/>
      <c r="M2" s="125"/>
      <c r="N2" s="125"/>
      <c r="O2" s="125"/>
      <c r="P2" s="125"/>
      <c r="Q2" s="125"/>
      <c r="R2" s="125"/>
      <c r="S2" s="125"/>
      <c r="T2" s="125"/>
      <c r="U2" s="125"/>
      <c r="V2" s="125"/>
      <c r="W2" s="125"/>
      <c r="X2" s="125"/>
      <c r="Y2" s="125"/>
      <c r="Z2" s="4" t="s">
        <v>8</v>
      </c>
      <c r="AA2" s="125">
        <v>5</v>
      </c>
      <c r="AB2" s="125"/>
    </row>
    <row r="3" spans="1:28" ht="16.5" customHeight="1" x14ac:dyDescent="0.2">
      <c r="A3" s="126"/>
      <c r="B3" s="126"/>
      <c r="C3" s="126"/>
      <c r="D3" s="126"/>
      <c r="E3" s="125"/>
      <c r="F3" s="125"/>
      <c r="G3" s="125"/>
      <c r="H3" s="125"/>
      <c r="I3" s="125"/>
      <c r="J3" s="125"/>
      <c r="K3" s="125"/>
      <c r="L3" s="125"/>
      <c r="M3" s="125"/>
      <c r="N3" s="125"/>
      <c r="O3" s="125"/>
      <c r="P3" s="125"/>
      <c r="Q3" s="125"/>
      <c r="R3" s="125"/>
      <c r="S3" s="125"/>
      <c r="T3" s="125"/>
      <c r="U3" s="125"/>
      <c r="V3" s="125"/>
      <c r="W3" s="125"/>
      <c r="X3" s="125"/>
      <c r="Y3" s="125"/>
      <c r="Z3" s="4" t="s">
        <v>9</v>
      </c>
      <c r="AA3" s="133">
        <v>43132</v>
      </c>
      <c r="AB3" s="133"/>
    </row>
    <row r="4" spans="1:28" ht="6" customHeight="1" x14ac:dyDescent="0.2">
      <c r="A4" s="2"/>
      <c r="B4" s="2"/>
      <c r="C4" s="2"/>
      <c r="D4" s="2"/>
      <c r="E4" s="2"/>
      <c r="F4" s="2"/>
      <c r="G4" s="2"/>
      <c r="H4" s="2"/>
      <c r="I4" s="2"/>
      <c r="J4" s="2"/>
      <c r="K4" s="2"/>
      <c r="L4" s="2"/>
    </row>
    <row r="5" spans="1:28" ht="16.5" customHeight="1" x14ac:dyDescent="0.2">
      <c r="A5" s="114" t="s">
        <v>0</v>
      </c>
      <c r="B5" s="115"/>
      <c r="C5" s="115"/>
      <c r="D5" s="115"/>
      <c r="E5" s="115"/>
      <c r="F5" s="121" t="s">
        <v>2</v>
      </c>
      <c r="G5" s="122"/>
      <c r="H5" s="122"/>
      <c r="I5" s="122"/>
      <c r="J5" s="122"/>
      <c r="K5" s="122"/>
      <c r="L5" s="122"/>
      <c r="M5" s="122"/>
      <c r="N5" s="122"/>
      <c r="O5" s="122"/>
      <c r="P5" s="122"/>
      <c r="Q5" s="123"/>
      <c r="R5" s="121" t="s">
        <v>3</v>
      </c>
      <c r="S5" s="122"/>
      <c r="T5" s="122"/>
      <c r="U5" s="122"/>
      <c r="V5" s="122"/>
      <c r="W5" s="122"/>
      <c r="X5" s="122"/>
      <c r="Y5" s="122"/>
      <c r="Z5" s="122"/>
      <c r="AA5" s="122"/>
      <c r="AB5" s="123"/>
    </row>
    <row r="6" spans="1:28" ht="16.5" customHeight="1" x14ac:dyDescent="0.2">
      <c r="A6" s="117" t="s">
        <v>44</v>
      </c>
      <c r="B6" s="118"/>
      <c r="C6" s="118"/>
      <c r="D6" s="118"/>
      <c r="E6" s="118"/>
      <c r="F6" s="127" t="s">
        <v>42</v>
      </c>
      <c r="G6" s="128"/>
      <c r="H6" s="128"/>
      <c r="I6" s="128"/>
      <c r="J6" s="128"/>
      <c r="K6" s="128"/>
      <c r="L6" s="128"/>
      <c r="M6" s="128"/>
      <c r="N6" s="128"/>
      <c r="O6" s="128"/>
      <c r="P6" s="128"/>
      <c r="Q6" s="129"/>
      <c r="R6" s="127" t="s">
        <v>43</v>
      </c>
      <c r="S6" s="128"/>
      <c r="T6" s="128"/>
      <c r="U6" s="128"/>
      <c r="V6" s="128"/>
      <c r="W6" s="128"/>
      <c r="X6" s="128"/>
      <c r="Y6" s="128"/>
      <c r="Z6" s="128"/>
      <c r="AA6" s="128"/>
      <c r="AB6" s="129"/>
    </row>
    <row r="7" spans="1:28" ht="16.5" customHeight="1" x14ac:dyDescent="0.2">
      <c r="A7" s="114" t="s">
        <v>1</v>
      </c>
      <c r="B7" s="115"/>
      <c r="C7" s="115"/>
      <c r="D7" s="115"/>
      <c r="E7" s="115"/>
      <c r="F7" s="127"/>
      <c r="G7" s="128"/>
      <c r="H7" s="128"/>
      <c r="I7" s="128"/>
      <c r="J7" s="128"/>
      <c r="K7" s="128"/>
      <c r="L7" s="128"/>
      <c r="M7" s="128"/>
      <c r="N7" s="128"/>
      <c r="O7" s="128"/>
      <c r="P7" s="128"/>
      <c r="Q7" s="129"/>
      <c r="R7" s="127"/>
      <c r="S7" s="128"/>
      <c r="T7" s="128"/>
      <c r="U7" s="128"/>
      <c r="V7" s="128"/>
      <c r="W7" s="128"/>
      <c r="X7" s="128"/>
      <c r="Y7" s="128"/>
      <c r="Z7" s="128"/>
      <c r="AA7" s="128"/>
      <c r="AB7" s="129"/>
    </row>
    <row r="8" spans="1:28" ht="16.5" customHeight="1" x14ac:dyDescent="0.2">
      <c r="A8" s="117" t="s">
        <v>45</v>
      </c>
      <c r="B8" s="118"/>
      <c r="C8" s="118"/>
      <c r="D8" s="118"/>
      <c r="E8" s="118"/>
      <c r="F8" s="130"/>
      <c r="G8" s="131"/>
      <c r="H8" s="131"/>
      <c r="I8" s="131"/>
      <c r="J8" s="131"/>
      <c r="K8" s="131"/>
      <c r="L8" s="131"/>
      <c r="M8" s="131"/>
      <c r="N8" s="131"/>
      <c r="O8" s="131"/>
      <c r="P8" s="131"/>
      <c r="Q8" s="132"/>
      <c r="R8" s="130"/>
      <c r="S8" s="131"/>
      <c r="T8" s="131"/>
      <c r="U8" s="131"/>
      <c r="V8" s="131"/>
      <c r="W8" s="131"/>
      <c r="X8" s="131"/>
      <c r="Y8" s="131"/>
      <c r="Z8" s="131"/>
      <c r="AA8" s="131"/>
      <c r="AB8" s="132"/>
    </row>
    <row r="9" spans="1:28" ht="16.5" customHeight="1" x14ac:dyDescent="0.2">
      <c r="A9" s="114" t="s">
        <v>41</v>
      </c>
      <c r="B9" s="115"/>
      <c r="C9" s="115"/>
      <c r="D9" s="115"/>
      <c r="E9" s="115"/>
      <c r="F9" s="114" t="s">
        <v>5</v>
      </c>
      <c r="G9" s="115"/>
      <c r="H9" s="115"/>
      <c r="I9" s="115"/>
      <c r="J9" s="115"/>
      <c r="K9" s="115"/>
      <c r="L9" s="115"/>
      <c r="M9" s="115"/>
      <c r="N9" s="115"/>
      <c r="O9" s="115"/>
      <c r="P9" s="115"/>
      <c r="Q9" s="116"/>
      <c r="R9" s="114" t="s">
        <v>4</v>
      </c>
      <c r="S9" s="115"/>
      <c r="T9" s="115"/>
      <c r="U9" s="115"/>
      <c r="V9" s="115"/>
      <c r="W9" s="115"/>
      <c r="X9" s="115"/>
      <c r="Y9" s="115"/>
      <c r="Z9" s="115"/>
      <c r="AA9" s="115"/>
      <c r="AB9" s="116"/>
    </row>
    <row r="10" spans="1:28" ht="16.5" customHeight="1" x14ac:dyDescent="0.2">
      <c r="A10" s="117" t="s">
        <v>472</v>
      </c>
      <c r="B10" s="118"/>
      <c r="C10" s="118"/>
      <c r="D10" s="118"/>
      <c r="E10" s="118"/>
      <c r="F10" s="105" t="s">
        <v>198</v>
      </c>
      <c r="G10" s="106"/>
      <c r="H10" s="106"/>
      <c r="I10" s="106"/>
      <c r="J10" s="106"/>
      <c r="K10" s="106"/>
      <c r="L10" s="106"/>
      <c r="M10" s="106"/>
      <c r="N10" s="106"/>
      <c r="O10" s="106"/>
      <c r="P10" s="106"/>
      <c r="Q10" s="107"/>
      <c r="R10" s="105" t="s">
        <v>197</v>
      </c>
      <c r="S10" s="106"/>
      <c r="T10" s="106"/>
      <c r="U10" s="106"/>
      <c r="V10" s="106"/>
      <c r="W10" s="106"/>
      <c r="X10" s="106"/>
      <c r="Y10" s="106"/>
      <c r="Z10" s="106"/>
      <c r="AA10" s="106"/>
      <c r="AB10" s="107"/>
    </row>
    <row r="11" spans="1:28" ht="16.5" customHeight="1" x14ac:dyDescent="0.2">
      <c r="A11" s="114" t="s">
        <v>12</v>
      </c>
      <c r="B11" s="115"/>
      <c r="C11" s="116"/>
      <c r="D11" s="5" t="s">
        <v>11</v>
      </c>
      <c r="E11" s="6" t="s">
        <v>10</v>
      </c>
      <c r="F11" s="105"/>
      <c r="G11" s="106"/>
      <c r="H11" s="106"/>
      <c r="I11" s="106"/>
      <c r="J11" s="106"/>
      <c r="K11" s="106"/>
      <c r="L11" s="106"/>
      <c r="M11" s="106"/>
      <c r="N11" s="106"/>
      <c r="O11" s="106"/>
      <c r="P11" s="106"/>
      <c r="Q11" s="107"/>
      <c r="R11" s="105"/>
      <c r="S11" s="106"/>
      <c r="T11" s="106"/>
      <c r="U11" s="106"/>
      <c r="V11" s="106"/>
      <c r="W11" s="106"/>
      <c r="X11" s="106"/>
      <c r="Y11" s="106"/>
      <c r="Z11" s="106"/>
      <c r="AA11" s="106"/>
      <c r="AB11" s="107"/>
    </row>
    <row r="12" spans="1:28" ht="16.5" customHeight="1" x14ac:dyDescent="0.2">
      <c r="A12" s="111" t="s">
        <v>46</v>
      </c>
      <c r="B12" s="112"/>
      <c r="C12" s="113"/>
      <c r="D12" s="33">
        <v>43130</v>
      </c>
      <c r="E12" s="34">
        <v>2018</v>
      </c>
      <c r="F12" s="108"/>
      <c r="G12" s="109"/>
      <c r="H12" s="109"/>
      <c r="I12" s="109"/>
      <c r="J12" s="109"/>
      <c r="K12" s="109"/>
      <c r="L12" s="109"/>
      <c r="M12" s="109"/>
      <c r="N12" s="109"/>
      <c r="O12" s="109"/>
      <c r="P12" s="109"/>
      <c r="Q12" s="110"/>
      <c r="R12" s="105"/>
      <c r="S12" s="106"/>
      <c r="T12" s="106"/>
      <c r="U12" s="106"/>
      <c r="V12" s="106"/>
      <c r="W12" s="106"/>
      <c r="X12" s="106"/>
      <c r="Y12" s="106"/>
      <c r="Z12" s="106"/>
      <c r="AA12" s="106"/>
      <c r="AB12" s="107"/>
    </row>
    <row r="13" spans="1:28" ht="16.5" customHeight="1" x14ac:dyDescent="0.2">
      <c r="A13" s="95" t="s">
        <v>196</v>
      </c>
      <c r="B13" s="96"/>
      <c r="C13" s="102" t="s">
        <v>189</v>
      </c>
      <c r="D13" s="104"/>
      <c r="E13" s="42" t="s">
        <v>190</v>
      </c>
      <c r="F13" s="42" t="s">
        <v>191</v>
      </c>
      <c r="G13" s="43" t="s">
        <v>192</v>
      </c>
      <c r="H13" s="102" t="s">
        <v>193</v>
      </c>
      <c r="I13" s="104"/>
      <c r="J13" s="102" t="s">
        <v>194</v>
      </c>
      <c r="K13" s="103"/>
      <c r="L13" s="103"/>
      <c r="M13" s="104"/>
      <c r="N13" s="102" t="s">
        <v>195</v>
      </c>
      <c r="O13" s="103"/>
      <c r="P13" s="103"/>
      <c r="Q13" s="104"/>
      <c r="R13" s="105"/>
      <c r="S13" s="106"/>
      <c r="T13" s="106"/>
      <c r="U13" s="106"/>
      <c r="V13" s="106"/>
      <c r="W13" s="106"/>
      <c r="X13" s="106"/>
      <c r="Y13" s="106"/>
      <c r="Z13" s="106"/>
      <c r="AA13" s="106"/>
      <c r="AB13" s="107"/>
    </row>
    <row r="14" spans="1:28" ht="16.5" customHeight="1" x14ac:dyDescent="0.2">
      <c r="A14" s="97"/>
      <c r="B14" s="98"/>
      <c r="C14" s="111">
        <v>550</v>
      </c>
      <c r="D14" s="113"/>
      <c r="E14" s="44">
        <v>7</v>
      </c>
      <c r="F14" s="45">
        <v>1</v>
      </c>
      <c r="G14" s="45">
        <v>0</v>
      </c>
      <c r="H14" s="99">
        <v>2</v>
      </c>
      <c r="I14" s="101"/>
      <c r="J14" s="99">
        <v>3</v>
      </c>
      <c r="K14" s="100"/>
      <c r="L14" s="100"/>
      <c r="M14" s="101"/>
      <c r="N14" s="99">
        <v>1</v>
      </c>
      <c r="O14" s="100"/>
      <c r="P14" s="100"/>
      <c r="Q14" s="101"/>
      <c r="R14" s="108"/>
      <c r="S14" s="109"/>
      <c r="T14" s="109"/>
      <c r="U14" s="109"/>
      <c r="V14" s="109"/>
      <c r="W14" s="109"/>
      <c r="X14" s="109"/>
      <c r="Y14" s="109"/>
      <c r="Z14" s="109"/>
      <c r="AA14" s="109"/>
      <c r="AB14" s="110"/>
    </row>
    <row r="15" spans="1:28" ht="6" customHeight="1" x14ac:dyDescent="0.2">
      <c r="B15" s="2"/>
      <c r="C15" s="2"/>
      <c r="D15" s="2"/>
      <c r="E15" s="2"/>
      <c r="F15" s="2"/>
      <c r="G15" s="2"/>
      <c r="H15" s="2"/>
      <c r="I15" s="2"/>
      <c r="J15" s="12">
        <f>DATE($E$12,1,1)</f>
        <v>43101</v>
      </c>
      <c r="K15" s="12">
        <f>DATE($E$12,2,1)</f>
        <v>43132</v>
      </c>
      <c r="L15" s="12">
        <f>DATE($E$12,3,1)</f>
        <v>43160</v>
      </c>
      <c r="M15" s="12">
        <f>DATE($E$12,4,1)</f>
        <v>43191</v>
      </c>
      <c r="N15" s="12">
        <f>DATE($E$12,5,1)</f>
        <v>43221</v>
      </c>
      <c r="O15" s="12">
        <f>DATE($E$12,6,1)</f>
        <v>43252</v>
      </c>
      <c r="P15" s="12">
        <f>DATE($E$12,7,1)</f>
        <v>43282</v>
      </c>
      <c r="Q15" s="12">
        <f>DATE($E$12,8,1)</f>
        <v>43313</v>
      </c>
      <c r="R15" s="12">
        <f>DATE($E$12,9,1)</f>
        <v>43344</v>
      </c>
      <c r="S15" s="12">
        <f>DATE($E$12,10,1)</f>
        <v>43374</v>
      </c>
      <c r="T15" s="12">
        <f>DATE($E$12,11,1)</f>
        <v>43405</v>
      </c>
      <c r="U15" s="12">
        <f>DATE($E$12,12,1)</f>
        <v>43435</v>
      </c>
    </row>
    <row r="16" spans="1:28" s="3" customFormat="1" ht="12" customHeight="1" x14ac:dyDescent="0.2">
      <c r="A16" s="61" t="s">
        <v>203</v>
      </c>
      <c r="B16" s="61" t="s">
        <v>19</v>
      </c>
      <c r="C16" s="61" t="s">
        <v>90</v>
      </c>
      <c r="D16" s="61" t="s">
        <v>13</v>
      </c>
      <c r="E16" s="61" t="s">
        <v>20</v>
      </c>
      <c r="F16" s="61" t="s">
        <v>21</v>
      </c>
      <c r="G16" s="61" t="s">
        <v>22</v>
      </c>
      <c r="H16" s="119" t="s">
        <v>14</v>
      </c>
      <c r="I16" s="119"/>
      <c r="J16" s="120" t="s">
        <v>15</v>
      </c>
      <c r="K16" s="120"/>
      <c r="L16" s="120"/>
      <c r="M16" s="120"/>
      <c r="N16" s="120"/>
      <c r="O16" s="120"/>
      <c r="P16" s="120"/>
      <c r="Q16" s="120"/>
      <c r="R16" s="120"/>
      <c r="S16" s="120"/>
      <c r="T16" s="120"/>
      <c r="U16" s="120"/>
      <c r="V16" s="61" t="s">
        <v>38</v>
      </c>
      <c r="W16" s="61" t="s">
        <v>67</v>
      </c>
      <c r="X16" s="124" t="s">
        <v>16</v>
      </c>
      <c r="Y16" s="124"/>
      <c r="Z16" s="124"/>
      <c r="AA16" s="62" t="s">
        <v>39</v>
      </c>
      <c r="AB16" s="62" t="s">
        <v>66</v>
      </c>
    </row>
    <row r="17" spans="1:28" s="3" customFormat="1" ht="24.75" customHeight="1" x14ac:dyDescent="0.2">
      <c r="A17" s="61" t="s">
        <v>203</v>
      </c>
      <c r="B17" s="61" t="s">
        <v>19</v>
      </c>
      <c r="C17" s="61" t="s">
        <v>90</v>
      </c>
      <c r="D17" s="61" t="s">
        <v>13</v>
      </c>
      <c r="E17" s="61" t="s">
        <v>20</v>
      </c>
      <c r="F17" s="61" t="s">
        <v>21</v>
      </c>
      <c r="G17" s="61" t="s">
        <v>22</v>
      </c>
      <c r="H17" s="10" t="s">
        <v>35</v>
      </c>
      <c r="I17" s="10" t="s">
        <v>36</v>
      </c>
      <c r="J17" s="13" t="s">
        <v>23</v>
      </c>
      <c r="K17" s="13" t="s">
        <v>24</v>
      </c>
      <c r="L17" s="13" t="s">
        <v>25</v>
      </c>
      <c r="M17" s="13" t="s">
        <v>26</v>
      </c>
      <c r="N17" s="13" t="s">
        <v>27</v>
      </c>
      <c r="O17" s="13" t="s">
        <v>28</v>
      </c>
      <c r="P17" s="13" t="s">
        <v>29</v>
      </c>
      <c r="Q17" s="13" t="s">
        <v>30</v>
      </c>
      <c r="R17" s="13" t="s">
        <v>31</v>
      </c>
      <c r="S17" s="13" t="s">
        <v>32</v>
      </c>
      <c r="T17" s="13" t="s">
        <v>33</v>
      </c>
      <c r="U17" s="13" t="s">
        <v>34</v>
      </c>
      <c r="V17" s="61" t="s">
        <v>38</v>
      </c>
      <c r="W17" s="61" t="s">
        <v>67</v>
      </c>
      <c r="X17" s="11" t="s">
        <v>37</v>
      </c>
      <c r="Y17" s="11" t="s">
        <v>17</v>
      </c>
      <c r="Z17" s="11" t="s">
        <v>18</v>
      </c>
      <c r="AA17" s="62" t="s">
        <v>39</v>
      </c>
      <c r="AB17" s="62" t="s">
        <v>66</v>
      </c>
    </row>
    <row r="18" spans="1:28" s="3" customFormat="1" ht="30.75" customHeight="1" x14ac:dyDescent="0.2">
      <c r="A18" s="32" t="s">
        <v>49</v>
      </c>
      <c r="B18" s="30" t="s">
        <v>133</v>
      </c>
      <c r="C18" s="32" t="s">
        <v>110</v>
      </c>
      <c r="D18" s="32" t="s">
        <v>143</v>
      </c>
      <c r="E18" s="32" t="s">
        <v>64</v>
      </c>
      <c r="F18" s="90" t="s">
        <v>209</v>
      </c>
      <c r="G18" s="27" t="str">
        <f t="shared" ref="G18:G49" si="0">IF(LEN(C18)&gt;0,VLOOKUP(C18,PROCESO2,3,0),"")</f>
        <v>Director de Gestión Corporativa y CID</v>
      </c>
      <c r="H18" s="56">
        <v>43313</v>
      </c>
      <c r="I18" s="56">
        <v>43373</v>
      </c>
      <c r="J18" s="29"/>
      <c r="K18" s="29"/>
      <c r="L18" s="29"/>
      <c r="M18" s="29"/>
      <c r="N18" s="29"/>
      <c r="O18" s="29"/>
      <c r="P18" s="29"/>
      <c r="Q18" s="89"/>
      <c r="R18" s="89"/>
      <c r="S18" s="29"/>
      <c r="T18" s="29"/>
      <c r="U18" s="29"/>
      <c r="V18" s="32" t="s">
        <v>199</v>
      </c>
      <c r="W18" s="47">
        <v>4.0000000000000001E-3</v>
      </c>
      <c r="X18" s="29"/>
      <c r="Y18" s="30" t="s">
        <v>480</v>
      </c>
      <c r="Z18" s="30" t="s">
        <v>480</v>
      </c>
      <c r="AA18" s="32"/>
      <c r="AB18" s="81">
        <f t="shared" ref="AB18:AB55" ca="1" si="1">IF(ISERROR(VLOOKUP(AA18,INDIRECT(VLOOKUP(A18,ACTA,2,0)&amp;"A"),2,0))=TRUE,0,W18*(VLOOKUP(AA18,INDIRECT(VLOOKUP(A18,ACTA,2,0)&amp;"A"),2,0)))</f>
        <v>0</v>
      </c>
    </row>
    <row r="19" spans="1:28" ht="53.25" customHeight="1" x14ac:dyDescent="0.2">
      <c r="A19" s="32" t="s">
        <v>47</v>
      </c>
      <c r="B19" s="30" t="s">
        <v>139</v>
      </c>
      <c r="C19" s="32" t="s">
        <v>93</v>
      </c>
      <c r="D19" s="32" t="s">
        <v>142</v>
      </c>
      <c r="E19" s="32" t="s">
        <v>64</v>
      </c>
      <c r="F19" s="32" t="s">
        <v>56</v>
      </c>
      <c r="G19" s="27" t="str">
        <f t="shared" si="0"/>
        <v xml:space="preserve">Jefe Oficina Asesora de Planeación </v>
      </c>
      <c r="H19" s="56">
        <v>43132</v>
      </c>
      <c r="I19" s="56">
        <v>43281</v>
      </c>
      <c r="J19" s="29"/>
      <c r="K19" s="29"/>
      <c r="L19" s="29"/>
      <c r="M19" s="29"/>
      <c r="N19" s="29"/>
      <c r="O19" s="29"/>
      <c r="P19" s="29"/>
      <c r="Q19" s="29"/>
      <c r="R19" s="29"/>
      <c r="S19" s="29"/>
      <c r="T19" s="29"/>
      <c r="U19" s="29"/>
      <c r="V19" s="32" t="s">
        <v>200</v>
      </c>
      <c r="W19" s="57">
        <v>0.01</v>
      </c>
      <c r="X19" s="56">
        <v>43217</v>
      </c>
      <c r="Y19" s="52" t="s">
        <v>396</v>
      </c>
      <c r="Z19" s="52" t="s">
        <v>395</v>
      </c>
      <c r="AA19" s="53" t="s">
        <v>69</v>
      </c>
      <c r="AB19" s="82">
        <f t="shared" ca="1" si="1"/>
        <v>0.01</v>
      </c>
    </row>
    <row r="20" spans="1:28" ht="53.25" customHeight="1" x14ac:dyDescent="0.2">
      <c r="A20" s="32" t="s">
        <v>47</v>
      </c>
      <c r="B20" s="30" t="s">
        <v>140</v>
      </c>
      <c r="C20" s="32" t="s">
        <v>93</v>
      </c>
      <c r="D20" s="32" t="s">
        <v>142</v>
      </c>
      <c r="E20" s="32" t="s">
        <v>64</v>
      </c>
      <c r="F20" s="32" t="s">
        <v>56</v>
      </c>
      <c r="G20" s="27" t="str">
        <f t="shared" si="0"/>
        <v xml:space="preserve">Jefe Oficina Asesora de Planeación </v>
      </c>
      <c r="H20" s="56">
        <v>43282</v>
      </c>
      <c r="I20" s="56">
        <v>43343</v>
      </c>
      <c r="J20" s="29"/>
      <c r="K20" s="29"/>
      <c r="L20" s="29"/>
      <c r="M20" s="29"/>
      <c r="N20" s="29"/>
      <c r="O20" s="29"/>
      <c r="P20" s="29"/>
      <c r="Q20" s="29"/>
      <c r="R20" s="29"/>
      <c r="S20" s="29"/>
      <c r="T20" s="29"/>
      <c r="U20" s="29"/>
      <c r="V20" s="32" t="s">
        <v>199</v>
      </c>
      <c r="W20" s="57">
        <v>0.01</v>
      </c>
      <c r="X20" s="56">
        <v>43223</v>
      </c>
      <c r="Y20" s="52" t="s">
        <v>459</v>
      </c>
      <c r="Z20" s="52" t="s">
        <v>481</v>
      </c>
      <c r="AA20" s="53" t="s">
        <v>69</v>
      </c>
      <c r="AB20" s="82">
        <f t="shared" ca="1" si="1"/>
        <v>0.01</v>
      </c>
    </row>
    <row r="21" spans="1:28" ht="53.25" customHeight="1" x14ac:dyDescent="0.2">
      <c r="A21" s="32" t="s">
        <v>61</v>
      </c>
      <c r="B21" s="30" t="s">
        <v>137</v>
      </c>
      <c r="C21" s="32" t="s">
        <v>93</v>
      </c>
      <c r="D21" s="32" t="s">
        <v>142</v>
      </c>
      <c r="E21" s="32" t="s">
        <v>64</v>
      </c>
      <c r="F21" s="32" t="s">
        <v>56</v>
      </c>
      <c r="G21" s="27" t="str">
        <f t="shared" si="0"/>
        <v xml:space="preserve">Jefe Oficina Asesora de Planeación </v>
      </c>
      <c r="H21" s="56">
        <v>43221</v>
      </c>
      <c r="I21" s="56">
        <v>43250</v>
      </c>
      <c r="J21" s="29"/>
      <c r="K21" s="29"/>
      <c r="L21" s="29"/>
      <c r="M21" s="29"/>
      <c r="N21" s="29"/>
      <c r="O21" s="29"/>
      <c r="P21" s="29"/>
      <c r="Q21" s="29"/>
      <c r="R21" s="29"/>
      <c r="S21" s="29"/>
      <c r="T21" s="29"/>
      <c r="U21" s="29"/>
      <c r="V21" s="32" t="s">
        <v>199</v>
      </c>
      <c r="W21" s="47">
        <v>0.01</v>
      </c>
      <c r="X21" s="28">
        <v>43225</v>
      </c>
      <c r="Y21" s="30" t="s">
        <v>254</v>
      </c>
      <c r="Z21" s="30" t="s">
        <v>309</v>
      </c>
      <c r="AA21" s="32" t="s">
        <v>69</v>
      </c>
      <c r="AB21" s="82">
        <f t="shared" ca="1" si="1"/>
        <v>0.01</v>
      </c>
    </row>
    <row r="22" spans="1:28" ht="53.25" customHeight="1" x14ac:dyDescent="0.2">
      <c r="A22" s="32" t="s">
        <v>61</v>
      </c>
      <c r="B22" s="30" t="s">
        <v>137</v>
      </c>
      <c r="C22" s="32" t="s">
        <v>93</v>
      </c>
      <c r="D22" s="32" t="s">
        <v>142</v>
      </c>
      <c r="E22" s="32" t="s">
        <v>64</v>
      </c>
      <c r="F22" s="32" t="s">
        <v>56</v>
      </c>
      <c r="G22" s="27" t="str">
        <f t="shared" si="0"/>
        <v xml:space="preserve">Jefe Oficina Asesora de Planeación </v>
      </c>
      <c r="H22" s="56">
        <v>43344</v>
      </c>
      <c r="I22" s="56">
        <v>43373</v>
      </c>
      <c r="J22" s="29"/>
      <c r="K22" s="29"/>
      <c r="L22" s="29"/>
      <c r="M22" s="29"/>
      <c r="N22" s="29"/>
      <c r="O22" s="29"/>
      <c r="P22" s="29"/>
      <c r="Q22" s="29"/>
      <c r="R22" s="29"/>
      <c r="S22" s="29"/>
      <c r="T22" s="29"/>
      <c r="U22" s="29"/>
      <c r="V22" s="32" t="s">
        <v>199</v>
      </c>
      <c r="W22" s="47">
        <v>0.01</v>
      </c>
      <c r="X22" s="28">
        <v>43358</v>
      </c>
      <c r="Y22" s="30" t="s">
        <v>310</v>
      </c>
      <c r="Z22" s="30" t="s">
        <v>255</v>
      </c>
      <c r="AA22" s="32" t="s">
        <v>69</v>
      </c>
      <c r="AB22" s="82">
        <f t="shared" ca="1" si="1"/>
        <v>0.01</v>
      </c>
    </row>
    <row r="23" spans="1:28" ht="53.25" customHeight="1" x14ac:dyDescent="0.2">
      <c r="A23" s="32" t="s">
        <v>61</v>
      </c>
      <c r="B23" s="30" t="s">
        <v>137</v>
      </c>
      <c r="C23" s="32" t="s">
        <v>93</v>
      </c>
      <c r="D23" s="32" t="s">
        <v>142</v>
      </c>
      <c r="E23" s="32" t="s">
        <v>64</v>
      </c>
      <c r="F23" s="32" t="s">
        <v>56</v>
      </c>
      <c r="G23" s="27" t="str">
        <f t="shared" si="0"/>
        <v xml:space="preserve">Jefe Oficina Asesora de Planeación </v>
      </c>
      <c r="H23" s="56">
        <v>43435</v>
      </c>
      <c r="I23" s="56">
        <v>43465</v>
      </c>
      <c r="J23" s="29"/>
      <c r="K23" s="29"/>
      <c r="L23" s="29"/>
      <c r="M23" s="29"/>
      <c r="N23" s="29"/>
      <c r="O23" s="29"/>
      <c r="P23" s="29"/>
      <c r="Q23" s="29"/>
      <c r="R23" s="29"/>
      <c r="S23" s="29"/>
      <c r="T23" s="29"/>
      <c r="U23" s="29"/>
      <c r="V23" s="32" t="s">
        <v>199</v>
      </c>
      <c r="W23" s="47">
        <v>0.01</v>
      </c>
      <c r="X23" s="56">
        <v>43481</v>
      </c>
      <c r="Y23" s="52" t="s">
        <v>460</v>
      </c>
      <c r="Z23" s="52" t="s">
        <v>374</v>
      </c>
      <c r="AA23" s="53" t="s">
        <v>69</v>
      </c>
      <c r="AB23" s="82">
        <f t="shared" ca="1" si="1"/>
        <v>0.01</v>
      </c>
    </row>
    <row r="24" spans="1:28" ht="53.25" customHeight="1" x14ac:dyDescent="0.2">
      <c r="A24" s="32" t="s">
        <v>50</v>
      </c>
      <c r="B24" s="30" t="s">
        <v>204</v>
      </c>
      <c r="C24" s="32" t="s">
        <v>111</v>
      </c>
      <c r="D24" s="32" t="s">
        <v>144</v>
      </c>
      <c r="E24" s="32" t="s">
        <v>64</v>
      </c>
      <c r="F24" s="32" t="s">
        <v>53</v>
      </c>
      <c r="G24" s="27" t="str">
        <f t="shared" si="0"/>
        <v>Asesor de Control Interno</v>
      </c>
      <c r="H24" s="56">
        <v>43160</v>
      </c>
      <c r="I24" s="56">
        <v>43250</v>
      </c>
      <c r="J24" s="29"/>
      <c r="K24" s="29"/>
      <c r="L24" s="29"/>
      <c r="M24" s="29"/>
      <c r="N24" s="29"/>
      <c r="O24" s="29"/>
      <c r="P24" s="29"/>
      <c r="Q24" s="29"/>
      <c r="R24" s="29"/>
      <c r="S24" s="29"/>
      <c r="T24" s="29"/>
      <c r="U24" s="29"/>
      <c r="V24" s="32" t="s">
        <v>199</v>
      </c>
      <c r="W24" s="47">
        <v>0.01</v>
      </c>
      <c r="X24" s="56">
        <v>43312</v>
      </c>
      <c r="Y24" s="52" t="s">
        <v>256</v>
      </c>
      <c r="Z24" s="52" t="s">
        <v>311</v>
      </c>
      <c r="AA24" s="53" t="s">
        <v>491</v>
      </c>
      <c r="AB24" s="82">
        <f t="shared" ca="1" si="1"/>
        <v>0.01</v>
      </c>
    </row>
    <row r="25" spans="1:28" ht="53.25" customHeight="1" x14ac:dyDescent="0.2">
      <c r="A25" s="32" t="s">
        <v>50</v>
      </c>
      <c r="B25" s="30" t="s">
        <v>205</v>
      </c>
      <c r="C25" s="32" t="s">
        <v>111</v>
      </c>
      <c r="D25" s="32" t="s">
        <v>144</v>
      </c>
      <c r="E25" s="32" t="s">
        <v>64</v>
      </c>
      <c r="F25" s="32" t="s">
        <v>53</v>
      </c>
      <c r="G25" s="27" t="str">
        <f t="shared" si="0"/>
        <v>Asesor de Control Interno</v>
      </c>
      <c r="H25" s="56">
        <v>43313</v>
      </c>
      <c r="I25" s="56">
        <v>43373</v>
      </c>
      <c r="J25" s="29"/>
      <c r="K25" s="29"/>
      <c r="L25" s="29"/>
      <c r="M25" s="29"/>
      <c r="N25" s="29"/>
      <c r="O25" s="29"/>
      <c r="P25" s="29"/>
      <c r="Q25" s="29"/>
      <c r="R25" s="29"/>
      <c r="S25" s="29"/>
      <c r="T25" s="29"/>
      <c r="U25" s="29"/>
      <c r="V25" s="32" t="s">
        <v>199</v>
      </c>
      <c r="W25" s="47">
        <v>0.01</v>
      </c>
      <c r="X25" s="56">
        <v>43383</v>
      </c>
      <c r="Y25" s="52" t="s">
        <v>257</v>
      </c>
      <c r="Z25" s="52" t="s">
        <v>312</v>
      </c>
      <c r="AA25" s="53" t="s">
        <v>491</v>
      </c>
      <c r="AB25" s="82">
        <f t="shared" ca="1" si="1"/>
        <v>0.01</v>
      </c>
    </row>
    <row r="26" spans="1:28" ht="53.25" customHeight="1" x14ac:dyDescent="0.2">
      <c r="A26" s="32" t="s">
        <v>50</v>
      </c>
      <c r="B26" s="30" t="s">
        <v>206</v>
      </c>
      <c r="C26" s="32" t="s">
        <v>111</v>
      </c>
      <c r="D26" s="32" t="s">
        <v>144</v>
      </c>
      <c r="E26" s="32" t="s">
        <v>64</v>
      </c>
      <c r="F26" s="32" t="s">
        <v>53</v>
      </c>
      <c r="G26" s="27" t="str">
        <f t="shared" si="0"/>
        <v>Asesor de Control Interno</v>
      </c>
      <c r="H26" s="56">
        <v>43405</v>
      </c>
      <c r="I26" s="56">
        <v>43454</v>
      </c>
      <c r="J26" s="29"/>
      <c r="K26" s="29"/>
      <c r="L26" s="29"/>
      <c r="M26" s="29"/>
      <c r="N26" s="29"/>
      <c r="O26" s="29"/>
      <c r="P26" s="29"/>
      <c r="Q26" s="29"/>
      <c r="R26" s="29"/>
      <c r="S26" s="29"/>
      <c r="T26" s="29"/>
      <c r="U26" s="29"/>
      <c r="V26" s="32" t="s">
        <v>199</v>
      </c>
      <c r="W26" s="47">
        <v>0.01</v>
      </c>
      <c r="X26" s="56">
        <v>43454</v>
      </c>
      <c r="Y26" s="52" t="s">
        <v>375</v>
      </c>
      <c r="Z26" s="52" t="s">
        <v>311</v>
      </c>
      <c r="AA26" s="53" t="s">
        <v>491</v>
      </c>
      <c r="AB26" s="82">
        <f t="shared" ca="1" si="1"/>
        <v>0.01</v>
      </c>
    </row>
    <row r="27" spans="1:28" ht="53.25" customHeight="1" x14ac:dyDescent="0.2">
      <c r="A27" s="32" t="s">
        <v>51</v>
      </c>
      <c r="B27" s="30" t="s">
        <v>215</v>
      </c>
      <c r="C27" s="32" t="s">
        <v>145</v>
      </c>
      <c r="D27" s="32" t="s">
        <v>145</v>
      </c>
      <c r="E27" s="32" t="s">
        <v>64</v>
      </c>
      <c r="F27" s="32" t="s">
        <v>56</v>
      </c>
      <c r="G27" s="27" t="str">
        <f t="shared" si="0"/>
        <v>Lideres de Cada Proceso</v>
      </c>
      <c r="H27" s="56">
        <v>43221</v>
      </c>
      <c r="I27" s="56">
        <v>43251</v>
      </c>
      <c r="J27" s="29"/>
      <c r="K27" s="29"/>
      <c r="L27" s="29"/>
      <c r="M27" s="29"/>
      <c r="N27" s="29"/>
      <c r="O27" s="29"/>
      <c r="P27" s="29"/>
      <c r="Q27" s="29"/>
      <c r="R27" s="29"/>
      <c r="S27" s="29"/>
      <c r="T27" s="29"/>
      <c r="U27" s="29"/>
      <c r="V27" s="32" t="s">
        <v>199</v>
      </c>
      <c r="W27" s="47">
        <v>0.01</v>
      </c>
      <c r="X27" s="56">
        <v>43215</v>
      </c>
      <c r="Y27" s="52" t="s">
        <v>307</v>
      </c>
      <c r="Z27" s="52" t="s">
        <v>313</v>
      </c>
      <c r="AA27" s="53" t="s">
        <v>259</v>
      </c>
      <c r="AB27" s="83">
        <f t="shared" ca="1" si="1"/>
        <v>6.9999999999999993E-3</v>
      </c>
    </row>
    <row r="28" spans="1:28" ht="53.25" customHeight="1" x14ac:dyDescent="0.2">
      <c r="A28" s="32" t="s">
        <v>51</v>
      </c>
      <c r="B28" s="30" t="s">
        <v>215</v>
      </c>
      <c r="C28" s="32" t="s">
        <v>145</v>
      </c>
      <c r="D28" s="32" t="s">
        <v>145</v>
      </c>
      <c r="E28" s="32" t="s">
        <v>64</v>
      </c>
      <c r="F28" s="32" t="s">
        <v>56</v>
      </c>
      <c r="G28" s="27" t="str">
        <f t="shared" si="0"/>
        <v>Lideres de Cada Proceso</v>
      </c>
      <c r="H28" s="56">
        <v>43313</v>
      </c>
      <c r="I28" s="56">
        <v>43343</v>
      </c>
      <c r="J28" s="29"/>
      <c r="K28" s="29"/>
      <c r="L28" s="29"/>
      <c r="M28" s="29"/>
      <c r="N28" s="29"/>
      <c r="O28" s="29"/>
      <c r="P28" s="29"/>
      <c r="Q28" s="29"/>
      <c r="R28" s="29"/>
      <c r="S28" s="29"/>
      <c r="T28" s="29"/>
      <c r="U28" s="29"/>
      <c r="V28" s="32" t="s">
        <v>199</v>
      </c>
      <c r="W28" s="47">
        <v>0.01</v>
      </c>
      <c r="X28" s="56">
        <v>43341</v>
      </c>
      <c r="Y28" s="52" t="s">
        <v>307</v>
      </c>
      <c r="Z28" s="52" t="s">
        <v>308</v>
      </c>
      <c r="AA28" s="53" t="s">
        <v>259</v>
      </c>
      <c r="AB28" s="83">
        <f t="shared" ca="1" si="1"/>
        <v>6.9999999999999993E-3</v>
      </c>
    </row>
    <row r="29" spans="1:28" ht="53.25" customHeight="1" x14ac:dyDescent="0.2">
      <c r="A29" s="32" t="s">
        <v>51</v>
      </c>
      <c r="B29" s="30" t="s">
        <v>215</v>
      </c>
      <c r="C29" s="32" t="s">
        <v>145</v>
      </c>
      <c r="D29" s="32" t="s">
        <v>145</v>
      </c>
      <c r="E29" s="32" t="s">
        <v>64</v>
      </c>
      <c r="F29" s="32" t="s">
        <v>56</v>
      </c>
      <c r="G29" s="27" t="str">
        <f t="shared" si="0"/>
        <v>Lideres de Cada Proceso</v>
      </c>
      <c r="H29" s="56">
        <v>43405</v>
      </c>
      <c r="I29" s="56">
        <v>43434</v>
      </c>
      <c r="J29" s="29"/>
      <c r="K29" s="29"/>
      <c r="L29" s="29"/>
      <c r="M29" s="29"/>
      <c r="N29" s="29"/>
      <c r="O29" s="29"/>
      <c r="P29" s="29"/>
      <c r="Q29" s="29"/>
      <c r="R29" s="29"/>
      <c r="S29" s="29"/>
      <c r="T29" s="29"/>
      <c r="U29" s="29"/>
      <c r="V29" s="53" t="s">
        <v>199</v>
      </c>
      <c r="W29" s="57">
        <v>0.01</v>
      </c>
      <c r="X29" s="56">
        <v>43460</v>
      </c>
      <c r="Y29" s="52" t="s">
        <v>376</v>
      </c>
      <c r="Z29" s="52" t="s">
        <v>461</v>
      </c>
      <c r="AA29" s="53" t="s">
        <v>69</v>
      </c>
      <c r="AB29" s="82">
        <f t="shared" ca="1" si="1"/>
        <v>0.01</v>
      </c>
    </row>
    <row r="30" spans="1:28" ht="53.25" customHeight="1" x14ac:dyDescent="0.2">
      <c r="A30" s="32" t="s">
        <v>51</v>
      </c>
      <c r="B30" s="30" t="s">
        <v>213</v>
      </c>
      <c r="C30" s="32" t="s">
        <v>145</v>
      </c>
      <c r="D30" s="32" t="s">
        <v>145</v>
      </c>
      <c r="E30" s="32" t="s">
        <v>64</v>
      </c>
      <c r="F30" s="32" t="s">
        <v>54</v>
      </c>
      <c r="G30" s="27" t="str">
        <f t="shared" si="0"/>
        <v>Lideres de Cada Proceso</v>
      </c>
      <c r="H30" s="56">
        <v>43221</v>
      </c>
      <c r="I30" s="56">
        <v>43251</v>
      </c>
      <c r="J30" s="29"/>
      <c r="K30" s="29"/>
      <c r="L30" s="29"/>
      <c r="M30" s="29"/>
      <c r="N30" s="29"/>
      <c r="O30" s="29"/>
      <c r="P30" s="29"/>
      <c r="Q30" s="29"/>
      <c r="R30" s="29"/>
      <c r="S30" s="29"/>
      <c r="T30" s="29"/>
      <c r="U30" s="29"/>
      <c r="V30" s="32" t="s">
        <v>199</v>
      </c>
      <c r="W30" s="47">
        <v>0.01</v>
      </c>
      <c r="X30" s="56">
        <v>43215</v>
      </c>
      <c r="Y30" s="52" t="s">
        <v>307</v>
      </c>
      <c r="Z30" s="52" t="s">
        <v>313</v>
      </c>
      <c r="AA30" s="53" t="s">
        <v>259</v>
      </c>
      <c r="AB30" s="83">
        <f t="shared" ca="1" si="1"/>
        <v>6.9999999999999993E-3</v>
      </c>
    </row>
    <row r="31" spans="1:28" ht="53.25" customHeight="1" x14ac:dyDescent="0.2">
      <c r="A31" s="32" t="s">
        <v>51</v>
      </c>
      <c r="B31" s="30" t="s">
        <v>213</v>
      </c>
      <c r="C31" s="32" t="s">
        <v>145</v>
      </c>
      <c r="D31" s="32" t="s">
        <v>145</v>
      </c>
      <c r="E31" s="32" t="s">
        <v>64</v>
      </c>
      <c r="F31" s="32" t="s">
        <v>54</v>
      </c>
      <c r="G31" s="27" t="str">
        <f t="shared" si="0"/>
        <v>Lideres de Cada Proceso</v>
      </c>
      <c r="H31" s="56">
        <v>43313</v>
      </c>
      <c r="I31" s="56">
        <v>43343</v>
      </c>
      <c r="J31" s="29"/>
      <c r="K31" s="29"/>
      <c r="L31" s="29"/>
      <c r="M31" s="29"/>
      <c r="N31" s="29"/>
      <c r="O31" s="29"/>
      <c r="P31" s="29"/>
      <c r="Q31" s="29"/>
      <c r="R31" s="29"/>
      <c r="S31" s="29"/>
      <c r="T31" s="29"/>
      <c r="U31" s="29"/>
      <c r="V31" s="32" t="s">
        <v>199</v>
      </c>
      <c r="W31" s="47">
        <v>0.01</v>
      </c>
      <c r="X31" s="56">
        <v>43341</v>
      </c>
      <c r="Y31" s="52" t="s">
        <v>307</v>
      </c>
      <c r="Z31" s="52" t="s">
        <v>308</v>
      </c>
      <c r="AA31" s="53" t="s">
        <v>259</v>
      </c>
      <c r="AB31" s="83">
        <f t="shared" ca="1" si="1"/>
        <v>6.9999999999999993E-3</v>
      </c>
    </row>
    <row r="32" spans="1:28" ht="53.25" customHeight="1" x14ac:dyDescent="0.2">
      <c r="A32" s="32" t="s">
        <v>51</v>
      </c>
      <c r="B32" s="30" t="s">
        <v>213</v>
      </c>
      <c r="C32" s="32" t="s">
        <v>145</v>
      </c>
      <c r="D32" s="32" t="s">
        <v>145</v>
      </c>
      <c r="E32" s="32" t="s">
        <v>64</v>
      </c>
      <c r="F32" s="32" t="s">
        <v>54</v>
      </c>
      <c r="G32" s="27" t="str">
        <f t="shared" si="0"/>
        <v>Lideres de Cada Proceso</v>
      </c>
      <c r="H32" s="56">
        <v>43405</v>
      </c>
      <c r="I32" s="56">
        <v>43434</v>
      </c>
      <c r="J32" s="29"/>
      <c r="K32" s="29"/>
      <c r="L32" s="29"/>
      <c r="M32" s="29"/>
      <c r="N32" s="29"/>
      <c r="O32" s="29"/>
      <c r="P32" s="29"/>
      <c r="Q32" s="29"/>
      <c r="R32" s="29"/>
      <c r="S32" s="29"/>
      <c r="T32" s="29"/>
      <c r="U32" s="29"/>
      <c r="V32" s="53" t="s">
        <v>199</v>
      </c>
      <c r="W32" s="57">
        <v>0.01</v>
      </c>
      <c r="X32" s="56">
        <v>43460</v>
      </c>
      <c r="Y32" s="52" t="s">
        <v>376</v>
      </c>
      <c r="Z32" s="52" t="s">
        <v>462</v>
      </c>
      <c r="AA32" s="53" t="s">
        <v>69</v>
      </c>
      <c r="AB32" s="82">
        <f t="shared" ca="1" si="1"/>
        <v>0.01</v>
      </c>
    </row>
    <row r="33" spans="1:28" ht="53.25" customHeight="1" x14ac:dyDescent="0.2">
      <c r="A33" s="32" t="s">
        <v>51</v>
      </c>
      <c r="B33" s="30" t="s">
        <v>213</v>
      </c>
      <c r="C33" s="32" t="s">
        <v>145</v>
      </c>
      <c r="D33" s="32" t="s">
        <v>145</v>
      </c>
      <c r="E33" s="32" t="s">
        <v>64</v>
      </c>
      <c r="F33" s="32" t="s">
        <v>52</v>
      </c>
      <c r="G33" s="27" t="str">
        <f t="shared" si="0"/>
        <v>Lideres de Cada Proceso</v>
      </c>
      <c r="H33" s="56">
        <v>43221</v>
      </c>
      <c r="I33" s="56">
        <v>43251</v>
      </c>
      <c r="J33" s="29"/>
      <c r="K33" s="29"/>
      <c r="L33" s="29"/>
      <c r="M33" s="29"/>
      <c r="N33" s="29"/>
      <c r="O33" s="29"/>
      <c r="P33" s="29"/>
      <c r="Q33" s="29"/>
      <c r="R33" s="29"/>
      <c r="S33" s="29"/>
      <c r="T33" s="29"/>
      <c r="U33" s="29"/>
      <c r="V33" s="32" t="s">
        <v>199</v>
      </c>
      <c r="W33" s="47">
        <v>0.01</v>
      </c>
      <c r="X33" s="56">
        <v>43215</v>
      </c>
      <c r="Y33" s="52" t="s">
        <v>307</v>
      </c>
      <c r="Z33" s="52" t="s">
        <v>313</v>
      </c>
      <c r="AA33" s="53" t="s">
        <v>259</v>
      </c>
      <c r="AB33" s="83">
        <f t="shared" ca="1" si="1"/>
        <v>6.9999999999999993E-3</v>
      </c>
    </row>
    <row r="34" spans="1:28" ht="53.25" customHeight="1" x14ac:dyDescent="0.2">
      <c r="A34" s="32" t="s">
        <v>51</v>
      </c>
      <c r="B34" s="30" t="s">
        <v>213</v>
      </c>
      <c r="C34" s="32" t="s">
        <v>145</v>
      </c>
      <c r="D34" s="32" t="s">
        <v>145</v>
      </c>
      <c r="E34" s="32" t="s">
        <v>64</v>
      </c>
      <c r="F34" s="32" t="s">
        <v>52</v>
      </c>
      <c r="G34" s="27" t="str">
        <f t="shared" si="0"/>
        <v>Lideres de Cada Proceso</v>
      </c>
      <c r="H34" s="56">
        <v>43313</v>
      </c>
      <c r="I34" s="56">
        <v>43343</v>
      </c>
      <c r="J34" s="29"/>
      <c r="K34" s="29"/>
      <c r="L34" s="29"/>
      <c r="M34" s="29"/>
      <c r="N34" s="29"/>
      <c r="O34" s="29"/>
      <c r="P34" s="29"/>
      <c r="Q34" s="29"/>
      <c r="R34" s="29"/>
      <c r="S34" s="29"/>
      <c r="T34" s="29"/>
      <c r="U34" s="29"/>
      <c r="V34" s="32" t="s">
        <v>199</v>
      </c>
      <c r="W34" s="47">
        <v>0.01</v>
      </c>
      <c r="X34" s="56">
        <v>43341</v>
      </c>
      <c r="Y34" s="52" t="s">
        <v>307</v>
      </c>
      <c r="Z34" s="52" t="s">
        <v>308</v>
      </c>
      <c r="AA34" s="53" t="s">
        <v>259</v>
      </c>
      <c r="AB34" s="83">
        <f t="shared" ca="1" si="1"/>
        <v>6.9999999999999993E-3</v>
      </c>
    </row>
    <row r="35" spans="1:28" ht="53.25" customHeight="1" x14ac:dyDescent="0.2">
      <c r="A35" s="32" t="s">
        <v>51</v>
      </c>
      <c r="B35" s="30" t="s">
        <v>213</v>
      </c>
      <c r="C35" s="32" t="s">
        <v>145</v>
      </c>
      <c r="D35" s="32" t="s">
        <v>145</v>
      </c>
      <c r="E35" s="32" t="s">
        <v>64</v>
      </c>
      <c r="F35" s="32" t="s">
        <v>52</v>
      </c>
      <c r="G35" s="27" t="str">
        <f t="shared" si="0"/>
        <v>Lideres de Cada Proceso</v>
      </c>
      <c r="H35" s="56">
        <v>43405</v>
      </c>
      <c r="I35" s="56">
        <v>43434</v>
      </c>
      <c r="J35" s="29"/>
      <c r="K35" s="29"/>
      <c r="L35" s="29"/>
      <c r="M35" s="29"/>
      <c r="N35" s="29"/>
      <c r="O35" s="29"/>
      <c r="P35" s="29"/>
      <c r="Q35" s="29"/>
      <c r="R35" s="29"/>
      <c r="S35" s="29"/>
      <c r="T35" s="29"/>
      <c r="U35" s="29"/>
      <c r="V35" s="53" t="s">
        <v>199</v>
      </c>
      <c r="W35" s="57">
        <v>0.01</v>
      </c>
      <c r="X35" s="56">
        <v>43460</v>
      </c>
      <c r="Y35" s="52" t="s">
        <v>376</v>
      </c>
      <c r="Z35" s="52" t="s">
        <v>462</v>
      </c>
      <c r="AA35" s="53" t="s">
        <v>69</v>
      </c>
      <c r="AB35" s="82">
        <f t="shared" ca="1" si="1"/>
        <v>0.01</v>
      </c>
    </row>
    <row r="36" spans="1:28" ht="53.25" customHeight="1" x14ac:dyDescent="0.2">
      <c r="A36" s="32" t="s">
        <v>51</v>
      </c>
      <c r="B36" s="30" t="s">
        <v>214</v>
      </c>
      <c r="C36" s="32" t="s">
        <v>145</v>
      </c>
      <c r="D36" s="32" t="s">
        <v>145</v>
      </c>
      <c r="E36" s="32" t="s">
        <v>64</v>
      </c>
      <c r="F36" s="32" t="s">
        <v>53</v>
      </c>
      <c r="G36" s="27" t="str">
        <f t="shared" si="0"/>
        <v>Lideres de Cada Proceso</v>
      </c>
      <c r="H36" s="56">
        <v>43221</v>
      </c>
      <c r="I36" s="56">
        <v>43251</v>
      </c>
      <c r="J36" s="29"/>
      <c r="K36" s="29"/>
      <c r="L36" s="29"/>
      <c r="M36" s="29"/>
      <c r="N36" s="29"/>
      <c r="O36" s="29"/>
      <c r="P36" s="29"/>
      <c r="Q36" s="29"/>
      <c r="R36" s="29"/>
      <c r="S36" s="29"/>
      <c r="T36" s="29"/>
      <c r="U36" s="29"/>
      <c r="V36" s="32" t="s">
        <v>199</v>
      </c>
      <c r="W36" s="47">
        <v>0.01</v>
      </c>
      <c r="X36" s="56">
        <v>43220</v>
      </c>
      <c r="Y36" s="52" t="s">
        <v>380</v>
      </c>
      <c r="Z36" s="52" t="s">
        <v>379</v>
      </c>
      <c r="AA36" s="53" t="s">
        <v>69</v>
      </c>
      <c r="AB36" s="82">
        <f t="shared" ca="1" si="1"/>
        <v>0.01</v>
      </c>
    </row>
    <row r="37" spans="1:28" ht="53.25" customHeight="1" x14ac:dyDescent="0.2">
      <c r="A37" s="32" t="s">
        <v>51</v>
      </c>
      <c r="B37" s="30" t="s">
        <v>214</v>
      </c>
      <c r="C37" s="32" t="s">
        <v>145</v>
      </c>
      <c r="D37" s="32" t="s">
        <v>145</v>
      </c>
      <c r="E37" s="32" t="s">
        <v>64</v>
      </c>
      <c r="F37" s="32" t="s">
        <v>53</v>
      </c>
      <c r="G37" s="27" t="str">
        <f t="shared" si="0"/>
        <v>Lideres de Cada Proceso</v>
      </c>
      <c r="H37" s="56">
        <v>43313</v>
      </c>
      <c r="I37" s="56">
        <v>43343</v>
      </c>
      <c r="J37" s="29"/>
      <c r="K37" s="29"/>
      <c r="L37" s="29"/>
      <c r="M37" s="29"/>
      <c r="N37" s="29"/>
      <c r="O37" s="29"/>
      <c r="P37" s="29"/>
      <c r="Q37" s="29"/>
      <c r="R37" s="29"/>
      <c r="S37" s="29"/>
      <c r="T37" s="29"/>
      <c r="U37" s="29"/>
      <c r="V37" s="53" t="s">
        <v>199</v>
      </c>
      <c r="W37" s="57">
        <v>0.01</v>
      </c>
      <c r="X37" s="80">
        <v>43324</v>
      </c>
      <c r="Y37" s="58" t="s">
        <v>314</v>
      </c>
      <c r="Z37" s="58" t="s">
        <v>315</v>
      </c>
      <c r="AA37" s="59" t="s">
        <v>69</v>
      </c>
      <c r="AB37" s="82">
        <f t="shared" ca="1" si="1"/>
        <v>0.01</v>
      </c>
    </row>
    <row r="38" spans="1:28" ht="53.25" customHeight="1" x14ac:dyDescent="0.2">
      <c r="A38" s="32" t="s">
        <v>51</v>
      </c>
      <c r="B38" s="30" t="s">
        <v>214</v>
      </c>
      <c r="C38" s="32" t="s">
        <v>145</v>
      </c>
      <c r="D38" s="32" t="s">
        <v>145</v>
      </c>
      <c r="E38" s="32" t="s">
        <v>64</v>
      </c>
      <c r="F38" s="32" t="s">
        <v>53</v>
      </c>
      <c r="G38" s="27" t="str">
        <f t="shared" si="0"/>
        <v>Lideres de Cada Proceso</v>
      </c>
      <c r="H38" s="56">
        <v>43405</v>
      </c>
      <c r="I38" s="56">
        <v>43434</v>
      </c>
      <c r="J38" s="29"/>
      <c r="K38" s="29"/>
      <c r="L38" s="29"/>
      <c r="M38" s="29"/>
      <c r="N38" s="29"/>
      <c r="O38" s="29"/>
      <c r="P38" s="29"/>
      <c r="Q38" s="29"/>
      <c r="R38" s="29"/>
      <c r="S38" s="29"/>
      <c r="T38" s="29"/>
      <c r="U38" s="29"/>
      <c r="V38" s="32" t="s">
        <v>199</v>
      </c>
      <c r="W38" s="47">
        <v>0.01</v>
      </c>
      <c r="X38" s="56">
        <v>43425</v>
      </c>
      <c r="Y38" s="52" t="s">
        <v>377</v>
      </c>
      <c r="Z38" s="52" t="s">
        <v>378</v>
      </c>
      <c r="AA38" s="53" t="s">
        <v>69</v>
      </c>
      <c r="AB38" s="82">
        <f t="shared" ca="1" si="1"/>
        <v>0.01</v>
      </c>
    </row>
    <row r="39" spans="1:28" ht="53.25" customHeight="1" x14ac:dyDescent="0.2">
      <c r="A39" s="32" t="s">
        <v>60</v>
      </c>
      <c r="B39" s="30" t="s">
        <v>210</v>
      </c>
      <c r="C39" s="32" t="s">
        <v>110</v>
      </c>
      <c r="D39" s="32" t="s">
        <v>143</v>
      </c>
      <c r="E39" s="32" t="s">
        <v>64</v>
      </c>
      <c r="F39" s="90" t="s">
        <v>209</v>
      </c>
      <c r="G39" s="27" t="str">
        <f t="shared" si="0"/>
        <v>Director de Gestión Corporativa y CID</v>
      </c>
      <c r="H39" s="56">
        <v>43313</v>
      </c>
      <c r="I39" s="56">
        <v>43373</v>
      </c>
      <c r="J39" s="29"/>
      <c r="K39" s="29"/>
      <c r="L39" s="29"/>
      <c r="M39" s="29"/>
      <c r="N39" s="29"/>
      <c r="O39" s="29"/>
      <c r="P39" s="29"/>
      <c r="Q39" s="89"/>
      <c r="R39" s="89"/>
      <c r="S39" s="29"/>
      <c r="T39" s="29"/>
      <c r="U39" s="29"/>
      <c r="V39" s="32" t="s">
        <v>199</v>
      </c>
      <c r="W39" s="47">
        <v>4.0000000000000001E-3</v>
      </c>
      <c r="X39" s="51"/>
      <c r="Y39" s="30" t="s">
        <v>480</v>
      </c>
      <c r="Z39" s="30" t="s">
        <v>480</v>
      </c>
      <c r="AA39" s="53"/>
      <c r="AB39" s="81">
        <f t="shared" ca="1" si="1"/>
        <v>0</v>
      </c>
    </row>
    <row r="40" spans="1:28" ht="53.25" customHeight="1" x14ac:dyDescent="0.2">
      <c r="A40" s="32" t="s">
        <v>60</v>
      </c>
      <c r="B40" s="30" t="s">
        <v>211</v>
      </c>
      <c r="C40" s="32" t="s">
        <v>234</v>
      </c>
      <c r="D40" s="32" t="s">
        <v>148</v>
      </c>
      <c r="E40" s="32" t="s">
        <v>64</v>
      </c>
      <c r="F40" s="32" t="s">
        <v>54</v>
      </c>
      <c r="G40" s="27" t="str">
        <f t="shared" si="0"/>
        <v>Director de Gestión Corporativa y CID</v>
      </c>
      <c r="H40" s="56">
        <v>43313</v>
      </c>
      <c r="I40" s="56">
        <v>43373</v>
      </c>
      <c r="J40" s="29"/>
      <c r="K40" s="29"/>
      <c r="L40" s="29"/>
      <c r="M40" s="29"/>
      <c r="N40" s="29"/>
      <c r="O40" s="29"/>
      <c r="P40" s="29"/>
      <c r="Q40" s="29"/>
      <c r="R40" s="29"/>
      <c r="S40" s="29"/>
      <c r="T40" s="29"/>
      <c r="U40" s="29"/>
      <c r="V40" s="32" t="s">
        <v>199</v>
      </c>
      <c r="W40" s="47">
        <v>4.0000000000000001E-3</v>
      </c>
      <c r="X40" s="51"/>
      <c r="Y40" s="52" t="s">
        <v>482</v>
      </c>
      <c r="Z40" s="52" t="s">
        <v>482</v>
      </c>
      <c r="AA40" s="53"/>
      <c r="AB40" s="81">
        <f t="shared" ca="1" si="1"/>
        <v>0</v>
      </c>
    </row>
    <row r="41" spans="1:28" ht="53.25" customHeight="1" x14ac:dyDescent="0.2">
      <c r="A41" s="32" t="s">
        <v>60</v>
      </c>
      <c r="B41" s="30" t="s">
        <v>212</v>
      </c>
      <c r="C41" s="32" t="s">
        <v>93</v>
      </c>
      <c r="D41" s="32" t="s">
        <v>142</v>
      </c>
      <c r="E41" s="32" t="s">
        <v>64</v>
      </c>
      <c r="F41" s="32" t="s">
        <v>52</v>
      </c>
      <c r="G41" s="27" t="str">
        <f t="shared" si="0"/>
        <v xml:space="preserve">Jefe Oficina Asesora de Planeación </v>
      </c>
      <c r="H41" s="56">
        <v>43313</v>
      </c>
      <c r="I41" s="56">
        <v>43373</v>
      </c>
      <c r="J41" s="29"/>
      <c r="K41" s="29"/>
      <c r="L41" s="29"/>
      <c r="M41" s="29"/>
      <c r="N41" s="29"/>
      <c r="O41" s="29"/>
      <c r="P41" s="29"/>
      <c r="Q41" s="29"/>
      <c r="R41" s="29"/>
      <c r="S41" s="29"/>
      <c r="T41" s="29"/>
      <c r="U41" s="29"/>
      <c r="V41" s="32" t="s">
        <v>199</v>
      </c>
      <c r="W41" s="47">
        <v>4.0000000000000001E-3</v>
      </c>
      <c r="X41" s="51"/>
      <c r="Y41" s="52" t="s">
        <v>482</v>
      </c>
      <c r="Z41" s="52" t="s">
        <v>482</v>
      </c>
      <c r="AA41" s="53"/>
      <c r="AB41" s="81">
        <f t="shared" ca="1" si="1"/>
        <v>0</v>
      </c>
    </row>
    <row r="42" spans="1:28" ht="53.25" customHeight="1" x14ac:dyDescent="0.2">
      <c r="A42" s="32" t="s">
        <v>60</v>
      </c>
      <c r="B42" s="30" t="s">
        <v>132</v>
      </c>
      <c r="C42" s="32" t="s">
        <v>221</v>
      </c>
      <c r="D42" s="32" t="s">
        <v>142</v>
      </c>
      <c r="E42" s="32" t="s">
        <v>64</v>
      </c>
      <c r="F42" s="32" t="s">
        <v>53</v>
      </c>
      <c r="G42" s="27" t="str">
        <f t="shared" si="0"/>
        <v xml:space="preserve">Director Jurídico </v>
      </c>
      <c r="H42" s="56">
        <v>43282</v>
      </c>
      <c r="I42" s="56">
        <v>43343</v>
      </c>
      <c r="J42" s="29"/>
      <c r="K42" s="29"/>
      <c r="L42" s="29"/>
      <c r="M42" s="29"/>
      <c r="N42" s="29"/>
      <c r="O42" s="29"/>
      <c r="P42" s="29"/>
      <c r="Q42" s="29"/>
      <c r="R42" s="29"/>
      <c r="S42" s="29"/>
      <c r="T42" s="29"/>
      <c r="U42" s="29"/>
      <c r="V42" s="32" t="s">
        <v>199</v>
      </c>
      <c r="W42" s="47">
        <v>4.0000000000000001E-3</v>
      </c>
      <c r="X42" s="51"/>
      <c r="Y42" s="52" t="s">
        <v>482</v>
      </c>
      <c r="Z42" s="52" t="s">
        <v>482</v>
      </c>
      <c r="AA42" s="53"/>
      <c r="AB42" s="81">
        <f t="shared" ca="1" si="1"/>
        <v>0</v>
      </c>
    </row>
    <row r="43" spans="1:28" ht="53.25" customHeight="1" x14ac:dyDescent="0.2">
      <c r="A43" s="32" t="s">
        <v>60</v>
      </c>
      <c r="B43" s="30" t="s">
        <v>141</v>
      </c>
      <c r="C43" s="32" t="s">
        <v>93</v>
      </c>
      <c r="D43" s="32" t="s">
        <v>142</v>
      </c>
      <c r="E43" s="32" t="s">
        <v>64</v>
      </c>
      <c r="F43" s="32" t="s">
        <v>52</v>
      </c>
      <c r="G43" s="27" t="str">
        <f t="shared" si="0"/>
        <v xml:space="preserve">Jefe Oficina Asesora de Planeación </v>
      </c>
      <c r="H43" s="56">
        <v>43282</v>
      </c>
      <c r="I43" s="56">
        <v>43312</v>
      </c>
      <c r="J43" s="29"/>
      <c r="K43" s="29"/>
      <c r="L43" s="29"/>
      <c r="M43" s="29"/>
      <c r="N43" s="29"/>
      <c r="O43" s="29"/>
      <c r="P43" s="29"/>
      <c r="Q43" s="29"/>
      <c r="R43" s="29"/>
      <c r="S43" s="29"/>
      <c r="T43" s="29"/>
      <c r="U43" s="29"/>
      <c r="V43" s="32" t="s">
        <v>199</v>
      </c>
      <c r="W43" s="47">
        <v>4.0000000000000001E-3</v>
      </c>
      <c r="X43" s="51"/>
      <c r="Y43" s="52" t="s">
        <v>482</v>
      </c>
      <c r="Z43" s="52" t="s">
        <v>482</v>
      </c>
      <c r="AA43" s="53"/>
      <c r="AB43" s="81">
        <f t="shared" ca="1" si="1"/>
        <v>0</v>
      </c>
    </row>
    <row r="44" spans="1:28" ht="53.25" customHeight="1" x14ac:dyDescent="0.2">
      <c r="A44" s="32" t="s">
        <v>48</v>
      </c>
      <c r="B44" s="30" t="s">
        <v>114</v>
      </c>
      <c r="C44" s="32" t="s">
        <v>109</v>
      </c>
      <c r="D44" s="32" t="s">
        <v>143</v>
      </c>
      <c r="E44" s="32" t="s">
        <v>64</v>
      </c>
      <c r="F44" s="32" t="s">
        <v>57</v>
      </c>
      <c r="G44" s="27" t="str">
        <f t="shared" si="0"/>
        <v>Subdirector Financiero</v>
      </c>
      <c r="H44" s="56">
        <v>43101</v>
      </c>
      <c r="I44" s="56">
        <v>43131</v>
      </c>
      <c r="J44" s="72"/>
      <c r="K44" s="29"/>
      <c r="L44" s="29"/>
      <c r="M44" s="29"/>
      <c r="N44" s="29"/>
      <c r="O44" s="29"/>
      <c r="P44" s="29"/>
      <c r="Q44" s="29"/>
      <c r="R44" s="29"/>
      <c r="S44" s="29"/>
      <c r="T44" s="29"/>
      <c r="U44" s="29"/>
      <c r="V44" s="32" t="s">
        <v>199</v>
      </c>
      <c r="W44" s="47">
        <v>2E-3</v>
      </c>
      <c r="X44" s="28">
        <v>43112</v>
      </c>
      <c r="Y44" s="30" t="s">
        <v>316</v>
      </c>
      <c r="Z44" s="30" t="s">
        <v>247</v>
      </c>
      <c r="AA44" s="32" t="s">
        <v>72</v>
      </c>
      <c r="AB44" s="82">
        <f t="shared" ca="1" si="1"/>
        <v>2E-3</v>
      </c>
    </row>
    <row r="45" spans="1:28" ht="53.25" customHeight="1" x14ac:dyDescent="0.2">
      <c r="A45" s="32" t="s">
        <v>48</v>
      </c>
      <c r="B45" s="30" t="s">
        <v>114</v>
      </c>
      <c r="C45" s="32" t="s">
        <v>109</v>
      </c>
      <c r="D45" s="32" t="s">
        <v>143</v>
      </c>
      <c r="E45" s="32" t="s">
        <v>64</v>
      </c>
      <c r="F45" s="32" t="s">
        <v>57</v>
      </c>
      <c r="G45" s="27" t="str">
        <f t="shared" si="0"/>
        <v>Subdirector Financiero</v>
      </c>
      <c r="H45" s="56">
        <v>43132</v>
      </c>
      <c r="I45" s="56">
        <v>43159</v>
      </c>
      <c r="J45" s="29"/>
      <c r="K45" s="72"/>
      <c r="L45" s="29"/>
      <c r="M45" s="29"/>
      <c r="N45" s="29"/>
      <c r="O45" s="29"/>
      <c r="P45" s="29"/>
      <c r="Q45" s="29"/>
      <c r="R45" s="29"/>
      <c r="S45" s="29"/>
      <c r="T45" s="29"/>
      <c r="U45" s="29"/>
      <c r="V45" s="32" t="s">
        <v>199</v>
      </c>
      <c r="W45" s="47">
        <v>2E-3</v>
      </c>
      <c r="X45" s="28">
        <v>43139</v>
      </c>
      <c r="Y45" s="30" t="s">
        <v>317</v>
      </c>
      <c r="Z45" s="30" t="s">
        <v>246</v>
      </c>
      <c r="AA45" s="32" t="s">
        <v>72</v>
      </c>
      <c r="AB45" s="82">
        <f t="shared" ca="1" si="1"/>
        <v>2E-3</v>
      </c>
    </row>
    <row r="46" spans="1:28" ht="53.25" customHeight="1" x14ac:dyDescent="0.2">
      <c r="A46" s="32" t="s">
        <v>48</v>
      </c>
      <c r="B46" s="30" t="s">
        <v>114</v>
      </c>
      <c r="C46" s="32" t="s">
        <v>109</v>
      </c>
      <c r="D46" s="32" t="s">
        <v>143</v>
      </c>
      <c r="E46" s="32" t="s">
        <v>64</v>
      </c>
      <c r="F46" s="32" t="s">
        <v>57</v>
      </c>
      <c r="G46" s="27" t="str">
        <f t="shared" si="0"/>
        <v>Subdirector Financiero</v>
      </c>
      <c r="H46" s="56">
        <v>43160</v>
      </c>
      <c r="I46" s="56">
        <v>43190</v>
      </c>
      <c r="J46" s="29"/>
      <c r="K46" s="29"/>
      <c r="L46" s="72"/>
      <c r="M46" s="29"/>
      <c r="N46" s="29"/>
      <c r="O46" s="29"/>
      <c r="P46" s="29"/>
      <c r="Q46" s="29"/>
      <c r="R46" s="29"/>
      <c r="S46" s="29"/>
      <c r="T46" s="29"/>
      <c r="U46" s="29"/>
      <c r="V46" s="32" t="s">
        <v>199</v>
      </c>
      <c r="W46" s="47">
        <v>2E-3</v>
      </c>
      <c r="X46" s="28">
        <v>43167</v>
      </c>
      <c r="Y46" s="30" t="s">
        <v>318</v>
      </c>
      <c r="Z46" s="30" t="s">
        <v>245</v>
      </c>
      <c r="AA46" s="32" t="s">
        <v>72</v>
      </c>
      <c r="AB46" s="82">
        <f t="shared" ca="1" si="1"/>
        <v>2E-3</v>
      </c>
    </row>
    <row r="47" spans="1:28" ht="53.25" customHeight="1" x14ac:dyDescent="0.2">
      <c r="A47" s="32" t="s">
        <v>48</v>
      </c>
      <c r="B47" s="30" t="s">
        <v>114</v>
      </c>
      <c r="C47" s="32" t="s">
        <v>109</v>
      </c>
      <c r="D47" s="32" t="s">
        <v>143</v>
      </c>
      <c r="E47" s="32" t="s">
        <v>64</v>
      </c>
      <c r="F47" s="32" t="s">
        <v>57</v>
      </c>
      <c r="G47" s="27" t="str">
        <f t="shared" si="0"/>
        <v>Subdirector Financiero</v>
      </c>
      <c r="H47" s="56">
        <v>43191</v>
      </c>
      <c r="I47" s="56">
        <v>43220</v>
      </c>
      <c r="J47" s="29"/>
      <c r="K47" s="29"/>
      <c r="L47" s="29"/>
      <c r="M47" s="72"/>
      <c r="N47" s="29"/>
      <c r="O47" s="29"/>
      <c r="P47" s="29"/>
      <c r="Q47" s="29"/>
      <c r="R47" s="29"/>
      <c r="S47" s="29"/>
      <c r="T47" s="29"/>
      <c r="U47" s="29"/>
      <c r="V47" s="32" t="s">
        <v>199</v>
      </c>
      <c r="W47" s="47">
        <v>2E-3</v>
      </c>
      <c r="X47" s="28">
        <v>43196</v>
      </c>
      <c r="Y47" s="30" t="s">
        <v>319</v>
      </c>
      <c r="Z47" s="30" t="s">
        <v>244</v>
      </c>
      <c r="AA47" s="32" t="s">
        <v>72</v>
      </c>
      <c r="AB47" s="82">
        <f t="shared" ca="1" si="1"/>
        <v>2E-3</v>
      </c>
    </row>
    <row r="48" spans="1:28" ht="53.25" customHeight="1" x14ac:dyDescent="0.2">
      <c r="A48" s="32" t="s">
        <v>48</v>
      </c>
      <c r="B48" s="30" t="s">
        <v>114</v>
      </c>
      <c r="C48" s="32" t="s">
        <v>109</v>
      </c>
      <c r="D48" s="32" t="s">
        <v>143</v>
      </c>
      <c r="E48" s="32" t="s">
        <v>64</v>
      </c>
      <c r="F48" s="32" t="s">
        <v>57</v>
      </c>
      <c r="G48" s="27" t="str">
        <f t="shared" si="0"/>
        <v>Subdirector Financiero</v>
      </c>
      <c r="H48" s="56">
        <v>43221</v>
      </c>
      <c r="I48" s="56">
        <v>43251</v>
      </c>
      <c r="J48" s="29"/>
      <c r="K48" s="29"/>
      <c r="L48" s="29"/>
      <c r="M48" s="29"/>
      <c r="N48" s="72"/>
      <c r="O48" s="29"/>
      <c r="P48" s="29"/>
      <c r="Q48" s="29"/>
      <c r="R48" s="29"/>
      <c r="S48" s="29"/>
      <c r="T48" s="29"/>
      <c r="U48" s="29"/>
      <c r="V48" s="32" t="s">
        <v>199</v>
      </c>
      <c r="W48" s="47">
        <v>2E-3</v>
      </c>
      <c r="X48" s="28">
        <v>43228</v>
      </c>
      <c r="Y48" s="30" t="s">
        <v>320</v>
      </c>
      <c r="Z48" s="30" t="s">
        <v>241</v>
      </c>
      <c r="AA48" s="32" t="s">
        <v>72</v>
      </c>
      <c r="AB48" s="82">
        <f t="shared" ca="1" si="1"/>
        <v>2E-3</v>
      </c>
    </row>
    <row r="49" spans="1:28" ht="53.25" customHeight="1" x14ac:dyDescent="0.2">
      <c r="A49" s="32" t="s">
        <v>48</v>
      </c>
      <c r="B49" s="30" t="s">
        <v>114</v>
      </c>
      <c r="C49" s="32" t="s">
        <v>109</v>
      </c>
      <c r="D49" s="32" t="s">
        <v>143</v>
      </c>
      <c r="E49" s="32" t="s">
        <v>64</v>
      </c>
      <c r="F49" s="32" t="s">
        <v>57</v>
      </c>
      <c r="G49" s="27" t="str">
        <f t="shared" si="0"/>
        <v>Subdirector Financiero</v>
      </c>
      <c r="H49" s="56">
        <v>43252</v>
      </c>
      <c r="I49" s="56">
        <v>43281</v>
      </c>
      <c r="J49" s="29"/>
      <c r="K49" s="29"/>
      <c r="L49" s="29"/>
      <c r="M49" s="29"/>
      <c r="N49" s="29"/>
      <c r="O49" s="72"/>
      <c r="P49" s="29"/>
      <c r="Q49" s="29"/>
      <c r="R49" s="29"/>
      <c r="S49" s="29"/>
      <c r="T49" s="29"/>
      <c r="U49" s="29"/>
      <c r="V49" s="32" t="s">
        <v>199</v>
      </c>
      <c r="W49" s="47">
        <v>2E-3</v>
      </c>
      <c r="X49" s="28">
        <v>43263</v>
      </c>
      <c r="Y49" s="30" t="s">
        <v>321</v>
      </c>
      <c r="Z49" s="30" t="s">
        <v>242</v>
      </c>
      <c r="AA49" s="32" t="s">
        <v>72</v>
      </c>
      <c r="AB49" s="82">
        <f t="shared" ca="1" si="1"/>
        <v>2E-3</v>
      </c>
    </row>
    <row r="50" spans="1:28" ht="53.25" customHeight="1" x14ac:dyDescent="0.2">
      <c r="A50" s="32" t="s">
        <v>48</v>
      </c>
      <c r="B50" s="30" t="s">
        <v>114</v>
      </c>
      <c r="C50" s="32" t="s">
        <v>109</v>
      </c>
      <c r="D50" s="32" t="s">
        <v>143</v>
      </c>
      <c r="E50" s="32" t="s">
        <v>64</v>
      </c>
      <c r="F50" s="32" t="s">
        <v>57</v>
      </c>
      <c r="G50" s="27" t="str">
        <f t="shared" ref="G50:G69" si="2">IF(LEN(C50)&gt;0,VLOOKUP(C50,PROCESO2,3,0),"")</f>
        <v>Subdirector Financiero</v>
      </c>
      <c r="H50" s="56">
        <v>43282</v>
      </c>
      <c r="I50" s="56">
        <v>43312</v>
      </c>
      <c r="J50" s="29"/>
      <c r="K50" s="29"/>
      <c r="L50" s="29"/>
      <c r="M50" s="29"/>
      <c r="N50" s="29"/>
      <c r="O50" s="29"/>
      <c r="P50" s="72"/>
      <c r="Q50" s="29"/>
      <c r="R50" s="29"/>
      <c r="S50" s="29"/>
      <c r="T50" s="29"/>
      <c r="U50" s="29"/>
      <c r="V50" s="32" t="s">
        <v>199</v>
      </c>
      <c r="W50" s="47">
        <v>2E-3</v>
      </c>
      <c r="X50" s="28">
        <v>43290</v>
      </c>
      <c r="Y50" s="30" t="s">
        <v>322</v>
      </c>
      <c r="Z50" s="30" t="s">
        <v>243</v>
      </c>
      <c r="AA50" s="32" t="s">
        <v>72</v>
      </c>
      <c r="AB50" s="82">
        <f t="shared" ca="1" si="1"/>
        <v>2E-3</v>
      </c>
    </row>
    <row r="51" spans="1:28" ht="53.25" customHeight="1" x14ac:dyDescent="0.2">
      <c r="A51" s="32" t="s">
        <v>48</v>
      </c>
      <c r="B51" s="30" t="s">
        <v>114</v>
      </c>
      <c r="C51" s="32" t="s">
        <v>109</v>
      </c>
      <c r="D51" s="32" t="s">
        <v>143</v>
      </c>
      <c r="E51" s="32" t="s">
        <v>64</v>
      </c>
      <c r="F51" s="32" t="s">
        <v>57</v>
      </c>
      <c r="G51" s="27" t="str">
        <f t="shared" si="2"/>
        <v>Subdirector Financiero</v>
      </c>
      <c r="H51" s="56">
        <v>43313</v>
      </c>
      <c r="I51" s="56">
        <v>43343</v>
      </c>
      <c r="J51" s="29"/>
      <c r="K51" s="29"/>
      <c r="L51" s="29"/>
      <c r="M51" s="29"/>
      <c r="N51" s="29"/>
      <c r="O51" s="29"/>
      <c r="P51" s="29"/>
      <c r="Q51" s="72"/>
      <c r="R51" s="29"/>
      <c r="S51" s="29"/>
      <c r="T51" s="29"/>
      <c r="U51" s="29"/>
      <c r="V51" s="32" t="s">
        <v>199</v>
      </c>
      <c r="W51" s="47">
        <v>2E-3</v>
      </c>
      <c r="X51" s="28">
        <v>43326</v>
      </c>
      <c r="Y51" s="30" t="s">
        <v>323</v>
      </c>
      <c r="Z51" s="30" t="s">
        <v>260</v>
      </c>
      <c r="AA51" s="32" t="s">
        <v>72</v>
      </c>
      <c r="AB51" s="82">
        <f t="shared" ca="1" si="1"/>
        <v>2E-3</v>
      </c>
    </row>
    <row r="52" spans="1:28" ht="53.25" customHeight="1" x14ac:dyDescent="0.2">
      <c r="A52" s="32" t="s">
        <v>48</v>
      </c>
      <c r="B52" s="30" t="s">
        <v>114</v>
      </c>
      <c r="C52" s="32" t="s">
        <v>109</v>
      </c>
      <c r="D52" s="32" t="s">
        <v>143</v>
      </c>
      <c r="E52" s="32" t="s">
        <v>64</v>
      </c>
      <c r="F52" s="32" t="s">
        <v>57</v>
      </c>
      <c r="G52" s="27" t="str">
        <f t="shared" si="2"/>
        <v>Subdirector Financiero</v>
      </c>
      <c r="H52" s="56">
        <v>43344</v>
      </c>
      <c r="I52" s="56">
        <v>43373</v>
      </c>
      <c r="J52" s="29"/>
      <c r="K52" s="29"/>
      <c r="L52" s="29"/>
      <c r="M52" s="29"/>
      <c r="N52" s="29"/>
      <c r="O52" s="29"/>
      <c r="P52" s="29"/>
      <c r="Q52" s="29"/>
      <c r="R52" s="72"/>
      <c r="S52" s="29"/>
      <c r="T52" s="29"/>
      <c r="U52" s="29"/>
      <c r="V52" s="32" t="s">
        <v>199</v>
      </c>
      <c r="W52" s="47">
        <v>2E-3</v>
      </c>
      <c r="X52" s="28">
        <v>43354</v>
      </c>
      <c r="Y52" s="30" t="s">
        <v>324</v>
      </c>
      <c r="Z52" s="52" t="s">
        <v>261</v>
      </c>
      <c r="AA52" s="32" t="s">
        <v>72</v>
      </c>
      <c r="AB52" s="82">
        <f t="shared" ca="1" si="1"/>
        <v>2E-3</v>
      </c>
    </row>
    <row r="53" spans="1:28" ht="53.25" customHeight="1" x14ac:dyDescent="0.2">
      <c r="A53" s="32" t="s">
        <v>48</v>
      </c>
      <c r="B53" s="30" t="s">
        <v>114</v>
      </c>
      <c r="C53" s="32" t="s">
        <v>109</v>
      </c>
      <c r="D53" s="32" t="s">
        <v>143</v>
      </c>
      <c r="E53" s="32" t="s">
        <v>64</v>
      </c>
      <c r="F53" s="32" t="s">
        <v>57</v>
      </c>
      <c r="G53" s="27" t="str">
        <f t="shared" si="2"/>
        <v>Subdirector Financiero</v>
      </c>
      <c r="H53" s="56">
        <v>43374</v>
      </c>
      <c r="I53" s="56">
        <v>43404</v>
      </c>
      <c r="J53" s="29"/>
      <c r="K53" s="29"/>
      <c r="L53" s="29"/>
      <c r="M53" s="29"/>
      <c r="N53" s="29"/>
      <c r="O53" s="29"/>
      <c r="P53" s="29"/>
      <c r="Q53" s="29"/>
      <c r="R53" s="29"/>
      <c r="S53" s="72"/>
      <c r="T53" s="29"/>
      <c r="U53" s="29"/>
      <c r="V53" s="32" t="s">
        <v>199</v>
      </c>
      <c r="W53" s="47">
        <v>2E-3</v>
      </c>
      <c r="X53" s="28">
        <v>43381</v>
      </c>
      <c r="Y53" s="30" t="s">
        <v>381</v>
      </c>
      <c r="Z53" s="52" t="s">
        <v>382</v>
      </c>
      <c r="AA53" s="32" t="s">
        <v>72</v>
      </c>
      <c r="AB53" s="82">
        <f t="shared" ca="1" si="1"/>
        <v>2E-3</v>
      </c>
    </row>
    <row r="54" spans="1:28" ht="53.25" customHeight="1" x14ac:dyDescent="0.2">
      <c r="A54" s="32" t="s">
        <v>48</v>
      </c>
      <c r="B54" s="30" t="s">
        <v>114</v>
      </c>
      <c r="C54" s="32" t="s">
        <v>109</v>
      </c>
      <c r="D54" s="32" t="s">
        <v>143</v>
      </c>
      <c r="E54" s="32" t="s">
        <v>64</v>
      </c>
      <c r="F54" s="32" t="s">
        <v>57</v>
      </c>
      <c r="G54" s="27" t="str">
        <f t="shared" si="2"/>
        <v>Subdirector Financiero</v>
      </c>
      <c r="H54" s="56">
        <v>43405</v>
      </c>
      <c r="I54" s="56">
        <v>43434</v>
      </c>
      <c r="J54" s="29"/>
      <c r="K54" s="29"/>
      <c r="L54" s="29"/>
      <c r="M54" s="29"/>
      <c r="N54" s="29"/>
      <c r="O54" s="29"/>
      <c r="P54" s="29"/>
      <c r="Q54" s="29"/>
      <c r="R54" s="29"/>
      <c r="S54" s="29"/>
      <c r="T54" s="72"/>
      <c r="U54" s="29"/>
      <c r="V54" s="32" t="s">
        <v>199</v>
      </c>
      <c r="W54" s="47">
        <v>2E-3</v>
      </c>
      <c r="X54" s="28">
        <v>43418</v>
      </c>
      <c r="Y54" s="30" t="s">
        <v>383</v>
      </c>
      <c r="Z54" s="52" t="s">
        <v>384</v>
      </c>
      <c r="AA54" s="53" t="s">
        <v>72</v>
      </c>
      <c r="AB54" s="82">
        <f t="shared" ca="1" si="1"/>
        <v>2E-3</v>
      </c>
    </row>
    <row r="55" spans="1:28" ht="53.25" customHeight="1" x14ac:dyDescent="0.2">
      <c r="A55" s="32" t="s">
        <v>48</v>
      </c>
      <c r="B55" s="30" t="s">
        <v>114</v>
      </c>
      <c r="C55" s="32" t="s">
        <v>109</v>
      </c>
      <c r="D55" s="32" t="s">
        <v>143</v>
      </c>
      <c r="E55" s="32" t="s">
        <v>64</v>
      </c>
      <c r="F55" s="32" t="s">
        <v>57</v>
      </c>
      <c r="G55" s="27" t="str">
        <f t="shared" si="2"/>
        <v>Subdirector Financiero</v>
      </c>
      <c r="H55" s="56">
        <v>43435</v>
      </c>
      <c r="I55" s="56">
        <v>43465</v>
      </c>
      <c r="J55" s="29"/>
      <c r="K55" s="29"/>
      <c r="L55" s="29"/>
      <c r="M55" s="29"/>
      <c r="N55" s="29"/>
      <c r="O55" s="29"/>
      <c r="P55" s="29"/>
      <c r="Q55" s="29"/>
      <c r="R55" s="29"/>
      <c r="S55" s="29"/>
      <c r="T55" s="29"/>
      <c r="U55" s="72"/>
      <c r="V55" s="32" t="s">
        <v>199</v>
      </c>
      <c r="W55" s="47">
        <v>2E-3</v>
      </c>
      <c r="X55" s="28">
        <v>43444</v>
      </c>
      <c r="Y55" s="30" t="s">
        <v>385</v>
      </c>
      <c r="Z55" s="52" t="s">
        <v>386</v>
      </c>
      <c r="AA55" s="32" t="s">
        <v>72</v>
      </c>
      <c r="AB55" s="82">
        <f t="shared" ca="1" si="1"/>
        <v>2E-3</v>
      </c>
    </row>
    <row r="56" spans="1:28" ht="53.25" customHeight="1" x14ac:dyDescent="0.2">
      <c r="A56" s="32" t="s">
        <v>48</v>
      </c>
      <c r="B56" s="30" t="s">
        <v>115</v>
      </c>
      <c r="C56" s="32" t="s">
        <v>111</v>
      </c>
      <c r="D56" s="32" t="s">
        <v>144</v>
      </c>
      <c r="E56" s="32" t="s">
        <v>64</v>
      </c>
      <c r="F56" s="32" t="s">
        <v>53</v>
      </c>
      <c r="G56" s="27" t="str">
        <f t="shared" si="2"/>
        <v>Asesor de Control Interno</v>
      </c>
      <c r="H56" s="56">
        <v>43101</v>
      </c>
      <c r="I56" s="56">
        <v>43131</v>
      </c>
      <c r="J56" s="29"/>
      <c r="K56" s="29"/>
      <c r="L56" s="29"/>
      <c r="M56" s="29"/>
      <c r="N56" s="29"/>
      <c r="O56" s="29"/>
      <c r="P56" s="29"/>
      <c r="Q56" s="29"/>
      <c r="R56" s="29"/>
      <c r="S56" s="29"/>
      <c r="T56" s="29"/>
      <c r="U56" s="29"/>
      <c r="V56" s="32" t="s">
        <v>199</v>
      </c>
      <c r="W56" s="47">
        <v>2E-3</v>
      </c>
      <c r="X56" s="28">
        <v>43118</v>
      </c>
      <c r="Y56" s="30" t="s">
        <v>387</v>
      </c>
      <c r="Z56" s="30" t="s">
        <v>388</v>
      </c>
      <c r="AA56" s="32" t="s">
        <v>72</v>
      </c>
      <c r="AB56" s="82">
        <f t="shared" ref="AB56:AB65" ca="1" si="3">IF(ISERROR(VLOOKUP(AA57,INDIRECT(VLOOKUP(A56,ACTA,2,0)&amp;"A"),2,0))=TRUE,0,W56*(VLOOKUP(AA57,INDIRECT(VLOOKUP(A56,ACTA,2,0)&amp;"A"),2,0)))</f>
        <v>2E-3</v>
      </c>
    </row>
    <row r="57" spans="1:28" ht="53.25" customHeight="1" x14ac:dyDescent="0.2">
      <c r="A57" s="32" t="s">
        <v>48</v>
      </c>
      <c r="B57" s="30" t="s">
        <v>115</v>
      </c>
      <c r="C57" s="32" t="s">
        <v>111</v>
      </c>
      <c r="D57" s="32" t="s">
        <v>144</v>
      </c>
      <c r="E57" s="32" t="s">
        <v>64</v>
      </c>
      <c r="F57" s="32" t="s">
        <v>53</v>
      </c>
      <c r="G57" s="27" t="str">
        <f t="shared" si="2"/>
        <v>Asesor de Control Interno</v>
      </c>
      <c r="H57" s="56">
        <v>43132</v>
      </c>
      <c r="I57" s="56">
        <v>43159</v>
      </c>
      <c r="J57" s="29"/>
      <c r="K57" s="29"/>
      <c r="L57" s="29"/>
      <c r="M57" s="29"/>
      <c r="N57" s="29"/>
      <c r="O57" s="29"/>
      <c r="P57" s="29"/>
      <c r="Q57" s="29"/>
      <c r="R57" s="29"/>
      <c r="S57" s="29"/>
      <c r="T57" s="29"/>
      <c r="U57" s="29"/>
      <c r="V57" s="32" t="s">
        <v>199</v>
      </c>
      <c r="W57" s="47">
        <v>2E-3</v>
      </c>
      <c r="X57" s="28">
        <v>43140</v>
      </c>
      <c r="Y57" s="30" t="s">
        <v>265</v>
      </c>
      <c r="Z57" s="30" t="s">
        <v>264</v>
      </c>
      <c r="AA57" s="32" t="s">
        <v>72</v>
      </c>
      <c r="AB57" s="82">
        <f t="shared" ca="1" si="3"/>
        <v>2E-3</v>
      </c>
    </row>
    <row r="58" spans="1:28" ht="53.25" customHeight="1" x14ac:dyDescent="0.2">
      <c r="A58" s="32" t="s">
        <v>48</v>
      </c>
      <c r="B58" s="30" t="s">
        <v>115</v>
      </c>
      <c r="C58" s="32" t="s">
        <v>111</v>
      </c>
      <c r="D58" s="32" t="s">
        <v>144</v>
      </c>
      <c r="E58" s="32" t="s">
        <v>64</v>
      </c>
      <c r="F58" s="32" t="s">
        <v>53</v>
      </c>
      <c r="G58" s="27" t="str">
        <f t="shared" si="2"/>
        <v>Asesor de Control Interno</v>
      </c>
      <c r="H58" s="56">
        <v>43160</v>
      </c>
      <c r="I58" s="56">
        <v>43190</v>
      </c>
      <c r="J58" s="29"/>
      <c r="K58" s="29"/>
      <c r="L58" s="29"/>
      <c r="M58" s="29"/>
      <c r="N58" s="29"/>
      <c r="O58" s="29"/>
      <c r="P58" s="29"/>
      <c r="Q58" s="29"/>
      <c r="R58" s="29"/>
      <c r="S58" s="29"/>
      <c r="T58" s="29"/>
      <c r="U58" s="29"/>
      <c r="V58" s="32" t="s">
        <v>199</v>
      </c>
      <c r="W58" s="47">
        <v>2E-3</v>
      </c>
      <c r="X58" s="28">
        <v>43168</v>
      </c>
      <c r="Y58" s="30" t="s">
        <v>266</v>
      </c>
      <c r="Z58" s="30" t="s">
        <v>262</v>
      </c>
      <c r="AA58" s="32" t="s">
        <v>72</v>
      </c>
      <c r="AB58" s="82">
        <f t="shared" ca="1" si="3"/>
        <v>2E-3</v>
      </c>
    </row>
    <row r="59" spans="1:28" ht="53.25" customHeight="1" x14ac:dyDescent="0.2">
      <c r="A59" s="32" t="s">
        <v>48</v>
      </c>
      <c r="B59" s="30" t="s">
        <v>115</v>
      </c>
      <c r="C59" s="32" t="s">
        <v>111</v>
      </c>
      <c r="D59" s="32" t="s">
        <v>144</v>
      </c>
      <c r="E59" s="32" t="s">
        <v>64</v>
      </c>
      <c r="F59" s="32" t="s">
        <v>53</v>
      </c>
      <c r="G59" s="27" t="str">
        <f t="shared" si="2"/>
        <v>Asesor de Control Interno</v>
      </c>
      <c r="H59" s="56">
        <v>43191</v>
      </c>
      <c r="I59" s="56">
        <v>43220</v>
      </c>
      <c r="J59" s="29"/>
      <c r="K59" s="29"/>
      <c r="L59" s="29"/>
      <c r="M59" s="29"/>
      <c r="N59" s="29"/>
      <c r="O59" s="29"/>
      <c r="P59" s="29"/>
      <c r="Q59" s="29"/>
      <c r="R59" s="29"/>
      <c r="S59" s="29"/>
      <c r="T59" s="29"/>
      <c r="U59" s="29"/>
      <c r="V59" s="32" t="s">
        <v>199</v>
      </c>
      <c r="W59" s="47">
        <v>2E-3</v>
      </c>
      <c r="X59" s="28">
        <v>43207</v>
      </c>
      <c r="Y59" s="30" t="s">
        <v>267</v>
      </c>
      <c r="Z59" s="30" t="s">
        <v>263</v>
      </c>
      <c r="AA59" s="32" t="s">
        <v>72</v>
      </c>
      <c r="AB59" s="82">
        <f t="shared" ca="1" si="3"/>
        <v>2E-3</v>
      </c>
    </row>
    <row r="60" spans="1:28" ht="53.25" customHeight="1" x14ac:dyDescent="0.2">
      <c r="A60" s="32" t="s">
        <v>48</v>
      </c>
      <c r="B60" s="30" t="s">
        <v>115</v>
      </c>
      <c r="C60" s="32" t="s">
        <v>111</v>
      </c>
      <c r="D60" s="32" t="s">
        <v>144</v>
      </c>
      <c r="E60" s="32" t="s">
        <v>64</v>
      </c>
      <c r="F60" s="32" t="s">
        <v>53</v>
      </c>
      <c r="G60" s="27" t="str">
        <f t="shared" si="2"/>
        <v>Asesor de Control Interno</v>
      </c>
      <c r="H60" s="56">
        <v>43221</v>
      </c>
      <c r="I60" s="56">
        <v>43251</v>
      </c>
      <c r="J60" s="29"/>
      <c r="K60" s="29"/>
      <c r="L60" s="29"/>
      <c r="M60" s="29"/>
      <c r="N60" s="29"/>
      <c r="O60" s="29"/>
      <c r="P60" s="29"/>
      <c r="Q60" s="29"/>
      <c r="R60" s="29"/>
      <c r="S60" s="29"/>
      <c r="T60" s="29"/>
      <c r="U60" s="29"/>
      <c r="V60" s="32" t="s">
        <v>199</v>
      </c>
      <c r="W60" s="47">
        <v>2E-3</v>
      </c>
      <c r="X60" s="28">
        <v>43230</v>
      </c>
      <c r="Y60" s="30" t="s">
        <v>269</v>
      </c>
      <c r="Z60" s="30" t="s">
        <v>268</v>
      </c>
      <c r="AA60" s="32" t="s">
        <v>72</v>
      </c>
      <c r="AB60" s="82">
        <f t="shared" ca="1" si="3"/>
        <v>2E-3</v>
      </c>
    </row>
    <row r="61" spans="1:28" ht="53.25" customHeight="1" x14ac:dyDescent="0.2">
      <c r="A61" s="32" t="s">
        <v>48</v>
      </c>
      <c r="B61" s="30" t="s">
        <v>115</v>
      </c>
      <c r="C61" s="32" t="s">
        <v>111</v>
      </c>
      <c r="D61" s="32" t="s">
        <v>144</v>
      </c>
      <c r="E61" s="32" t="s">
        <v>64</v>
      </c>
      <c r="F61" s="32" t="s">
        <v>53</v>
      </c>
      <c r="G61" s="27" t="str">
        <f t="shared" si="2"/>
        <v>Asesor de Control Interno</v>
      </c>
      <c r="H61" s="56">
        <v>43252</v>
      </c>
      <c r="I61" s="56">
        <v>43281</v>
      </c>
      <c r="J61" s="29"/>
      <c r="K61" s="29"/>
      <c r="L61" s="29"/>
      <c r="M61" s="29"/>
      <c r="N61" s="29"/>
      <c r="O61" s="29"/>
      <c r="P61" s="29"/>
      <c r="Q61" s="29"/>
      <c r="R61" s="29"/>
      <c r="S61" s="29"/>
      <c r="T61" s="29"/>
      <c r="U61" s="29"/>
      <c r="V61" s="32" t="s">
        <v>199</v>
      </c>
      <c r="W61" s="47">
        <v>2E-3</v>
      </c>
      <c r="X61" s="28">
        <v>43264</v>
      </c>
      <c r="Y61" s="30" t="s">
        <v>271</v>
      </c>
      <c r="Z61" s="30" t="s">
        <v>270</v>
      </c>
      <c r="AA61" s="32" t="s">
        <v>72</v>
      </c>
      <c r="AB61" s="82">
        <f t="shared" ca="1" si="3"/>
        <v>2E-3</v>
      </c>
    </row>
    <row r="62" spans="1:28" ht="53.25" customHeight="1" x14ac:dyDescent="0.2">
      <c r="A62" s="32" t="s">
        <v>48</v>
      </c>
      <c r="B62" s="30" t="s">
        <v>115</v>
      </c>
      <c r="C62" s="32" t="s">
        <v>111</v>
      </c>
      <c r="D62" s="32" t="s">
        <v>144</v>
      </c>
      <c r="E62" s="32" t="s">
        <v>64</v>
      </c>
      <c r="F62" s="32" t="s">
        <v>53</v>
      </c>
      <c r="G62" s="27" t="str">
        <f t="shared" si="2"/>
        <v>Asesor de Control Interno</v>
      </c>
      <c r="H62" s="56">
        <v>43282</v>
      </c>
      <c r="I62" s="56">
        <v>43312</v>
      </c>
      <c r="J62" s="29"/>
      <c r="K62" s="29"/>
      <c r="L62" s="29"/>
      <c r="M62" s="29"/>
      <c r="N62" s="29"/>
      <c r="O62" s="29"/>
      <c r="P62" s="29"/>
      <c r="Q62" s="29"/>
      <c r="R62" s="29"/>
      <c r="S62" s="29"/>
      <c r="T62" s="29"/>
      <c r="U62" s="29"/>
      <c r="V62" s="32" t="s">
        <v>199</v>
      </c>
      <c r="W62" s="47">
        <v>2E-3</v>
      </c>
      <c r="X62" s="28">
        <v>43292</v>
      </c>
      <c r="Y62" s="30" t="s">
        <v>273</v>
      </c>
      <c r="Z62" s="30" t="s">
        <v>272</v>
      </c>
      <c r="AA62" s="32" t="s">
        <v>72</v>
      </c>
      <c r="AB62" s="82">
        <f t="shared" ca="1" si="3"/>
        <v>2E-3</v>
      </c>
    </row>
    <row r="63" spans="1:28" ht="53.25" customHeight="1" x14ac:dyDescent="0.2">
      <c r="A63" s="32" t="s">
        <v>48</v>
      </c>
      <c r="B63" s="30" t="s">
        <v>115</v>
      </c>
      <c r="C63" s="32" t="s">
        <v>111</v>
      </c>
      <c r="D63" s="32" t="s">
        <v>144</v>
      </c>
      <c r="E63" s="32" t="s">
        <v>64</v>
      </c>
      <c r="F63" s="32" t="s">
        <v>53</v>
      </c>
      <c r="G63" s="27" t="str">
        <f t="shared" si="2"/>
        <v>Asesor de Control Interno</v>
      </c>
      <c r="H63" s="56">
        <v>43313</v>
      </c>
      <c r="I63" s="56">
        <v>43343</v>
      </c>
      <c r="J63" s="29"/>
      <c r="K63" s="29"/>
      <c r="L63" s="29"/>
      <c r="M63" s="29"/>
      <c r="N63" s="29"/>
      <c r="O63" s="29"/>
      <c r="P63" s="29"/>
      <c r="Q63" s="29"/>
      <c r="R63" s="29"/>
      <c r="S63" s="29"/>
      <c r="T63" s="29"/>
      <c r="U63" s="29"/>
      <c r="V63" s="32" t="s">
        <v>199</v>
      </c>
      <c r="W63" s="47">
        <v>2E-3</v>
      </c>
      <c r="X63" s="28">
        <v>43322</v>
      </c>
      <c r="Y63" s="30" t="s">
        <v>275</v>
      </c>
      <c r="Z63" s="30" t="s">
        <v>274</v>
      </c>
      <c r="AA63" s="32" t="s">
        <v>72</v>
      </c>
      <c r="AB63" s="82">
        <f t="shared" ca="1" si="3"/>
        <v>2E-3</v>
      </c>
    </row>
    <row r="64" spans="1:28" ht="53.25" customHeight="1" x14ac:dyDescent="0.2">
      <c r="A64" s="32" t="s">
        <v>48</v>
      </c>
      <c r="B64" s="30" t="s">
        <v>115</v>
      </c>
      <c r="C64" s="32" t="s">
        <v>111</v>
      </c>
      <c r="D64" s="32" t="s">
        <v>144</v>
      </c>
      <c r="E64" s="32" t="s">
        <v>64</v>
      </c>
      <c r="F64" s="32" t="s">
        <v>53</v>
      </c>
      <c r="G64" s="27" t="str">
        <f t="shared" si="2"/>
        <v>Asesor de Control Interno</v>
      </c>
      <c r="H64" s="56">
        <v>43344</v>
      </c>
      <c r="I64" s="56">
        <v>43373</v>
      </c>
      <c r="J64" s="29"/>
      <c r="K64" s="29"/>
      <c r="L64" s="29"/>
      <c r="M64" s="29"/>
      <c r="N64" s="29"/>
      <c r="O64" s="29"/>
      <c r="P64" s="29"/>
      <c r="Q64" s="29"/>
      <c r="R64" s="29"/>
      <c r="S64" s="29"/>
      <c r="T64" s="29"/>
      <c r="U64" s="29"/>
      <c r="V64" s="32" t="s">
        <v>199</v>
      </c>
      <c r="W64" s="47">
        <v>2E-3</v>
      </c>
      <c r="X64" s="28">
        <v>43354</v>
      </c>
      <c r="Y64" s="30" t="s">
        <v>277</v>
      </c>
      <c r="Z64" s="30" t="s">
        <v>276</v>
      </c>
      <c r="AA64" s="32" t="s">
        <v>72</v>
      </c>
      <c r="AB64" s="82">
        <f t="shared" ca="1" si="3"/>
        <v>2E-3</v>
      </c>
    </row>
    <row r="65" spans="1:28" ht="53.25" customHeight="1" x14ac:dyDescent="0.2">
      <c r="A65" s="32" t="s">
        <v>48</v>
      </c>
      <c r="B65" s="30" t="s">
        <v>115</v>
      </c>
      <c r="C65" s="32" t="s">
        <v>111</v>
      </c>
      <c r="D65" s="32" t="s">
        <v>144</v>
      </c>
      <c r="E65" s="32" t="s">
        <v>64</v>
      </c>
      <c r="F65" s="32" t="s">
        <v>53</v>
      </c>
      <c r="G65" s="27" t="str">
        <f t="shared" si="2"/>
        <v>Asesor de Control Interno</v>
      </c>
      <c r="H65" s="56">
        <v>43374</v>
      </c>
      <c r="I65" s="56">
        <v>43404</v>
      </c>
      <c r="J65" s="29"/>
      <c r="K65" s="29"/>
      <c r="L65" s="29"/>
      <c r="M65" s="29"/>
      <c r="N65" s="29"/>
      <c r="O65" s="29"/>
      <c r="P65" s="29"/>
      <c r="Q65" s="29"/>
      <c r="R65" s="29"/>
      <c r="S65" s="29"/>
      <c r="T65" s="29"/>
      <c r="U65" s="29"/>
      <c r="V65" s="32" t="s">
        <v>199</v>
      </c>
      <c r="W65" s="47">
        <v>2E-3</v>
      </c>
      <c r="X65" s="28">
        <v>43382</v>
      </c>
      <c r="Y65" s="30" t="s">
        <v>390</v>
      </c>
      <c r="Z65" s="30" t="s">
        <v>389</v>
      </c>
      <c r="AA65" s="32" t="s">
        <v>72</v>
      </c>
      <c r="AB65" s="82">
        <f t="shared" ca="1" si="3"/>
        <v>2E-3</v>
      </c>
    </row>
    <row r="66" spans="1:28" ht="53.25" customHeight="1" x14ac:dyDescent="0.2">
      <c r="A66" s="32" t="s">
        <v>48</v>
      </c>
      <c r="B66" s="30" t="s">
        <v>115</v>
      </c>
      <c r="C66" s="32" t="s">
        <v>111</v>
      </c>
      <c r="D66" s="32" t="s">
        <v>144</v>
      </c>
      <c r="E66" s="32" t="s">
        <v>64</v>
      </c>
      <c r="F66" s="32" t="s">
        <v>53</v>
      </c>
      <c r="G66" s="27" t="str">
        <f t="shared" si="2"/>
        <v>Asesor de Control Interno</v>
      </c>
      <c r="H66" s="56">
        <v>43405</v>
      </c>
      <c r="I66" s="56">
        <v>43434</v>
      </c>
      <c r="J66" s="29"/>
      <c r="K66" s="29"/>
      <c r="L66" s="29"/>
      <c r="M66" s="29"/>
      <c r="N66" s="29"/>
      <c r="O66" s="29"/>
      <c r="P66" s="29"/>
      <c r="Q66" s="29"/>
      <c r="R66" s="29"/>
      <c r="S66" s="29"/>
      <c r="T66" s="29"/>
      <c r="U66" s="29"/>
      <c r="V66" s="32" t="s">
        <v>199</v>
      </c>
      <c r="W66" s="47">
        <v>2E-3</v>
      </c>
      <c r="X66" s="28">
        <v>43417</v>
      </c>
      <c r="Y66" s="30" t="s">
        <v>392</v>
      </c>
      <c r="Z66" s="30" t="s">
        <v>391</v>
      </c>
      <c r="AA66" s="32" t="s">
        <v>72</v>
      </c>
      <c r="AB66" s="82">
        <f t="shared" ref="AB66:AB97" ca="1" si="4">IF(ISERROR(VLOOKUP(AA66,INDIRECT(VLOOKUP(A66,ACTA,2,0)&amp;"A"),2,0))=TRUE,0,W66*(VLOOKUP(AA66,INDIRECT(VLOOKUP(A66,ACTA,2,0)&amp;"A"),2,0)))</f>
        <v>2E-3</v>
      </c>
    </row>
    <row r="67" spans="1:28" ht="53.25" customHeight="1" x14ac:dyDescent="0.2">
      <c r="A67" s="32" t="s">
        <v>48</v>
      </c>
      <c r="B67" s="30" t="s">
        <v>115</v>
      </c>
      <c r="C67" s="32" t="s">
        <v>111</v>
      </c>
      <c r="D67" s="32" t="s">
        <v>144</v>
      </c>
      <c r="E67" s="32" t="s">
        <v>64</v>
      </c>
      <c r="F67" s="32" t="s">
        <v>53</v>
      </c>
      <c r="G67" s="27" t="str">
        <f t="shared" si="2"/>
        <v>Asesor de Control Interno</v>
      </c>
      <c r="H67" s="56">
        <v>43435</v>
      </c>
      <c r="I67" s="56">
        <v>43465</v>
      </c>
      <c r="J67" s="29"/>
      <c r="K67" s="29"/>
      <c r="L67" s="29"/>
      <c r="M67" s="29"/>
      <c r="N67" s="29"/>
      <c r="O67" s="29"/>
      <c r="P67" s="29"/>
      <c r="Q67" s="29"/>
      <c r="R67" s="29"/>
      <c r="S67" s="29"/>
      <c r="T67" s="29"/>
      <c r="U67" s="29"/>
      <c r="V67" s="32" t="s">
        <v>199</v>
      </c>
      <c r="W67" s="47">
        <v>2E-3</v>
      </c>
      <c r="X67" s="28">
        <v>43445</v>
      </c>
      <c r="Y67" s="30" t="s">
        <v>393</v>
      </c>
      <c r="Z67" s="30" t="s">
        <v>394</v>
      </c>
      <c r="AA67" s="32" t="s">
        <v>72</v>
      </c>
      <c r="AB67" s="82">
        <f t="shared" ca="1" si="4"/>
        <v>2E-3</v>
      </c>
    </row>
    <row r="68" spans="1:28" ht="53.25" customHeight="1" x14ac:dyDescent="0.2">
      <c r="A68" s="32" t="s">
        <v>48</v>
      </c>
      <c r="B68" s="30" t="s">
        <v>116</v>
      </c>
      <c r="C68" s="32" t="s">
        <v>111</v>
      </c>
      <c r="D68" s="32" t="s">
        <v>144</v>
      </c>
      <c r="E68" s="32" t="s">
        <v>64</v>
      </c>
      <c r="F68" s="32" t="s">
        <v>53</v>
      </c>
      <c r="G68" s="27" t="str">
        <f t="shared" si="2"/>
        <v>Asesor de Control Interno</v>
      </c>
      <c r="H68" s="56">
        <v>43132</v>
      </c>
      <c r="I68" s="56">
        <v>43146</v>
      </c>
      <c r="J68" s="29"/>
      <c r="K68" s="29"/>
      <c r="L68" s="29"/>
      <c r="M68" s="29"/>
      <c r="N68" s="29"/>
      <c r="O68" s="29"/>
      <c r="P68" s="29"/>
      <c r="Q68" s="29"/>
      <c r="R68" s="29"/>
      <c r="S68" s="29"/>
      <c r="T68" s="29"/>
      <c r="U68" s="29"/>
      <c r="V68" s="32" t="s">
        <v>199</v>
      </c>
      <c r="W68" s="47">
        <v>0.02</v>
      </c>
      <c r="X68" s="28">
        <v>43124</v>
      </c>
      <c r="Y68" s="30" t="s">
        <v>278</v>
      </c>
      <c r="Z68" s="30" t="s">
        <v>325</v>
      </c>
      <c r="AA68" s="32" t="s">
        <v>72</v>
      </c>
      <c r="AB68" s="82">
        <f t="shared" ca="1" si="4"/>
        <v>0.02</v>
      </c>
    </row>
    <row r="69" spans="1:28" ht="53.25" customHeight="1" x14ac:dyDescent="0.2">
      <c r="A69" s="32" t="s">
        <v>48</v>
      </c>
      <c r="B69" s="30" t="s">
        <v>326</v>
      </c>
      <c r="C69" s="32" t="s">
        <v>111</v>
      </c>
      <c r="D69" s="32" t="s">
        <v>144</v>
      </c>
      <c r="E69" s="32" t="s">
        <v>64</v>
      </c>
      <c r="F69" s="32" t="s">
        <v>55</v>
      </c>
      <c r="G69" s="27" t="str">
        <f t="shared" si="2"/>
        <v>Asesor de Control Interno</v>
      </c>
      <c r="H69" s="56">
        <v>43101</v>
      </c>
      <c r="I69" s="56">
        <v>43220</v>
      </c>
      <c r="J69" s="29"/>
      <c r="K69" s="29"/>
      <c r="L69" s="29"/>
      <c r="M69" s="29"/>
      <c r="N69" s="29"/>
      <c r="O69" s="29"/>
      <c r="P69" s="29"/>
      <c r="Q69" s="29"/>
      <c r="R69" s="29"/>
      <c r="S69" s="29"/>
      <c r="T69" s="29"/>
      <c r="U69" s="29"/>
      <c r="V69" s="32" t="s">
        <v>199</v>
      </c>
      <c r="W69" s="47">
        <v>0.01</v>
      </c>
      <c r="X69" s="28">
        <v>43220</v>
      </c>
      <c r="Y69" s="30" t="s">
        <v>279</v>
      </c>
      <c r="Z69" s="30" t="s">
        <v>327</v>
      </c>
      <c r="AA69" s="32" t="s">
        <v>72</v>
      </c>
      <c r="AB69" s="82">
        <f t="shared" ca="1" si="4"/>
        <v>0.01</v>
      </c>
    </row>
    <row r="70" spans="1:28" ht="53.25" customHeight="1" x14ac:dyDescent="0.2">
      <c r="A70" s="32" t="s">
        <v>48</v>
      </c>
      <c r="B70" s="30" t="s">
        <v>117</v>
      </c>
      <c r="C70" s="32" t="s">
        <v>111</v>
      </c>
      <c r="D70" s="32" t="s">
        <v>144</v>
      </c>
      <c r="E70" s="32" t="s">
        <v>64</v>
      </c>
      <c r="F70" s="32" t="s">
        <v>54</v>
      </c>
      <c r="G70" s="27" t="s">
        <v>112</v>
      </c>
      <c r="H70" s="56">
        <v>43132</v>
      </c>
      <c r="I70" s="56">
        <v>43159</v>
      </c>
      <c r="J70" s="29"/>
      <c r="K70" s="29"/>
      <c r="L70" s="29"/>
      <c r="M70" s="29"/>
      <c r="N70" s="29"/>
      <c r="O70" s="29"/>
      <c r="P70" s="29"/>
      <c r="Q70" s="29"/>
      <c r="R70" s="29"/>
      <c r="S70" s="29"/>
      <c r="T70" s="29"/>
      <c r="U70" s="29"/>
      <c r="V70" s="32" t="s">
        <v>199</v>
      </c>
      <c r="W70" s="47">
        <v>5.0000000000000001E-3</v>
      </c>
      <c r="X70" s="28">
        <v>43159</v>
      </c>
      <c r="Y70" s="30" t="s">
        <v>280</v>
      </c>
      <c r="Z70" s="30" t="s">
        <v>397</v>
      </c>
      <c r="AA70" s="32" t="s">
        <v>72</v>
      </c>
      <c r="AB70" s="82">
        <f t="shared" ca="1" si="4"/>
        <v>5.0000000000000001E-3</v>
      </c>
    </row>
    <row r="71" spans="1:28" ht="53.25" customHeight="1" x14ac:dyDescent="0.2">
      <c r="A71" s="32" t="s">
        <v>48</v>
      </c>
      <c r="B71" s="30" t="s">
        <v>117</v>
      </c>
      <c r="C71" s="32" t="s">
        <v>111</v>
      </c>
      <c r="D71" s="32" t="s">
        <v>144</v>
      </c>
      <c r="E71" s="32" t="s">
        <v>64</v>
      </c>
      <c r="F71" s="32" t="s">
        <v>53</v>
      </c>
      <c r="G71" s="27" t="s">
        <v>112</v>
      </c>
      <c r="H71" s="56">
        <v>43132</v>
      </c>
      <c r="I71" s="56">
        <v>43159</v>
      </c>
      <c r="J71" s="29"/>
      <c r="K71" s="29"/>
      <c r="L71" s="29"/>
      <c r="M71" s="29"/>
      <c r="N71" s="29"/>
      <c r="O71" s="29"/>
      <c r="P71" s="29"/>
      <c r="Q71" s="29"/>
      <c r="R71" s="29"/>
      <c r="S71" s="29"/>
      <c r="T71" s="29"/>
      <c r="U71" s="29"/>
      <c r="V71" s="32" t="s">
        <v>199</v>
      </c>
      <c r="W71" s="47">
        <v>5.0000000000000001E-3</v>
      </c>
      <c r="X71" s="28">
        <v>43159</v>
      </c>
      <c r="Y71" s="30" t="s">
        <v>280</v>
      </c>
      <c r="Z71" s="30" t="s">
        <v>397</v>
      </c>
      <c r="AA71" s="32" t="s">
        <v>72</v>
      </c>
      <c r="AB71" s="82">
        <f t="shared" ca="1" si="4"/>
        <v>5.0000000000000001E-3</v>
      </c>
    </row>
    <row r="72" spans="1:28" ht="53.25" customHeight="1" x14ac:dyDescent="0.2">
      <c r="A72" s="32" t="s">
        <v>48</v>
      </c>
      <c r="B72" s="30" t="s">
        <v>118</v>
      </c>
      <c r="C72" s="32" t="s">
        <v>109</v>
      </c>
      <c r="D72" s="32" t="s">
        <v>143</v>
      </c>
      <c r="E72" s="32" t="s">
        <v>64</v>
      </c>
      <c r="F72" s="32" t="s">
        <v>55</v>
      </c>
      <c r="G72" s="27" t="str">
        <f t="shared" ref="G72:G135" si="5">IF(LEN(C72)&gt;0,VLOOKUP(C72,PROCESO2,3,0),"")</f>
        <v>Subdirector Financiero</v>
      </c>
      <c r="H72" s="56">
        <v>43101</v>
      </c>
      <c r="I72" s="56">
        <v>43127</v>
      </c>
      <c r="J72" s="29"/>
      <c r="K72" s="29"/>
      <c r="L72" s="29"/>
      <c r="M72" s="29"/>
      <c r="N72" s="29"/>
      <c r="O72" s="29"/>
      <c r="P72" s="29"/>
      <c r="Q72" s="29"/>
      <c r="R72" s="29"/>
      <c r="S72" s="29"/>
      <c r="T72" s="29"/>
      <c r="U72" s="29"/>
      <c r="V72" s="32" t="s">
        <v>199</v>
      </c>
      <c r="W72" s="47">
        <v>5.0000000000000001E-3</v>
      </c>
      <c r="X72" s="28">
        <v>43146</v>
      </c>
      <c r="Y72" s="52" t="s">
        <v>398</v>
      </c>
      <c r="Z72" s="52" t="s">
        <v>401</v>
      </c>
      <c r="AA72" s="53" t="s">
        <v>72</v>
      </c>
      <c r="AB72" s="82">
        <f t="shared" ca="1" si="4"/>
        <v>5.0000000000000001E-3</v>
      </c>
    </row>
    <row r="73" spans="1:28" ht="53.25" customHeight="1" x14ac:dyDescent="0.2">
      <c r="A73" s="32" t="s">
        <v>48</v>
      </c>
      <c r="B73" s="30" t="s">
        <v>118</v>
      </c>
      <c r="C73" s="32" t="s">
        <v>109</v>
      </c>
      <c r="D73" s="32" t="s">
        <v>143</v>
      </c>
      <c r="E73" s="32" t="s">
        <v>64</v>
      </c>
      <c r="F73" s="32" t="s">
        <v>55</v>
      </c>
      <c r="G73" s="27" t="str">
        <f t="shared" si="5"/>
        <v>Subdirector Financiero</v>
      </c>
      <c r="H73" s="56">
        <v>43191</v>
      </c>
      <c r="I73" s="56">
        <v>43214</v>
      </c>
      <c r="J73" s="29"/>
      <c r="K73" s="29"/>
      <c r="L73" s="29"/>
      <c r="M73" s="29"/>
      <c r="N73" s="29"/>
      <c r="O73" s="29"/>
      <c r="P73" s="29"/>
      <c r="Q73" s="29"/>
      <c r="R73" s="29"/>
      <c r="S73" s="29"/>
      <c r="T73" s="29"/>
      <c r="U73" s="29"/>
      <c r="V73" s="32" t="s">
        <v>199</v>
      </c>
      <c r="W73" s="47">
        <v>5.0000000000000001E-3</v>
      </c>
      <c r="X73" s="28">
        <v>43220</v>
      </c>
      <c r="Y73" s="30" t="s">
        <v>402</v>
      </c>
      <c r="Z73" s="52" t="s">
        <v>403</v>
      </c>
      <c r="AA73" s="32" t="s">
        <v>72</v>
      </c>
      <c r="AB73" s="82">
        <f t="shared" ca="1" si="4"/>
        <v>5.0000000000000001E-3</v>
      </c>
    </row>
    <row r="74" spans="1:28" ht="53.25" customHeight="1" x14ac:dyDescent="0.2">
      <c r="A74" s="32" t="s">
        <v>48</v>
      </c>
      <c r="B74" s="30" t="s">
        <v>118</v>
      </c>
      <c r="C74" s="32" t="s">
        <v>109</v>
      </c>
      <c r="D74" s="32" t="s">
        <v>143</v>
      </c>
      <c r="E74" s="32" t="s">
        <v>64</v>
      </c>
      <c r="F74" s="32" t="s">
        <v>55</v>
      </c>
      <c r="G74" s="27" t="str">
        <f t="shared" si="5"/>
        <v>Subdirector Financiero</v>
      </c>
      <c r="H74" s="56">
        <v>43282</v>
      </c>
      <c r="I74" s="56">
        <v>43305</v>
      </c>
      <c r="J74" s="29"/>
      <c r="K74" s="29"/>
      <c r="L74" s="29"/>
      <c r="M74" s="29"/>
      <c r="N74" s="29"/>
      <c r="O74" s="29"/>
      <c r="P74" s="29"/>
      <c r="Q74" s="29"/>
      <c r="R74" s="29"/>
      <c r="S74" s="29"/>
      <c r="T74" s="29"/>
      <c r="U74" s="29"/>
      <c r="V74" s="32" t="s">
        <v>199</v>
      </c>
      <c r="W74" s="47">
        <v>5.0000000000000001E-3</v>
      </c>
      <c r="X74" s="28">
        <v>43321</v>
      </c>
      <c r="Y74" s="30" t="s">
        <v>399</v>
      </c>
      <c r="Z74" s="52" t="s">
        <v>400</v>
      </c>
      <c r="AA74" s="32" t="s">
        <v>72</v>
      </c>
      <c r="AB74" s="82">
        <f t="shared" ca="1" si="4"/>
        <v>5.0000000000000001E-3</v>
      </c>
    </row>
    <row r="75" spans="1:28" ht="53.25" customHeight="1" x14ac:dyDescent="0.2">
      <c r="A75" s="32" t="s">
        <v>48</v>
      </c>
      <c r="B75" s="30" t="s">
        <v>118</v>
      </c>
      <c r="C75" s="32" t="s">
        <v>109</v>
      </c>
      <c r="D75" s="32" t="s">
        <v>143</v>
      </c>
      <c r="E75" s="32" t="s">
        <v>64</v>
      </c>
      <c r="F75" s="32" t="s">
        <v>55</v>
      </c>
      <c r="G75" s="27" t="str">
        <f t="shared" si="5"/>
        <v>Subdirector Financiero</v>
      </c>
      <c r="H75" s="56">
        <v>43374</v>
      </c>
      <c r="I75" s="56">
        <v>43397</v>
      </c>
      <c r="J75" s="29"/>
      <c r="K75" s="29"/>
      <c r="L75" s="29"/>
      <c r="M75" s="29"/>
      <c r="N75" s="29"/>
      <c r="O75" s="29"/>
      <c r="P75" s="29"/>
      <c r="Q75" s="29"/>
      <c r="R75" s="29"/>
      <c r="S75" s="29"/>
      <c r="T75" s="29"/>
      <c r="U75" s="29"/>
      <c r="V75" s="32" t="s">
        <v>199</v>
      </c>
      <c r="W75" s="47">
        <v>5.0000000000000001E-3</v>
      </c>
      <c r="X75" s="28">
        <v>43406</v>
      </c>
      <c r="Y75" s="30" t="s">
        <v>405</v>
      </c>
      <c r="Z75" s="52" t="s">
        <v>404</v>
      </c>
      <c r="AA75" s="32" t="s">
        <v>72</v>
      </c>
      <c r="AB75" s="82">
        <f t="shared" ca="1" si="4"/>
        <v>5.0000000000000001E-3</v>
      </c>
    </row>
    <row r="76" spans="1:28" ht="53.25" customHeight="1" x14ac:dyDescent="0.2">
      <c r="A76" s="32" t="s">
        <v>48</v>
      </c>
      <c r="B76" s="30" t="s">
        <v>149</v>
      </c>
      <c r="C76" s="32" t="s">
        <v>111</v>
      </c>
      <c r="D76" s="32" t="s">
        <v>144</v>
      </c>
      <c r="E76" s="32" t="s">
        <v>64</v>
      </c>
      <c r="F76" s="32" t="s">
        <v>55</v>
      </c>
      <c r="G76" s="27" t="str">
        <f t="shared" si="5"/>
        <v>Asesor de Control Interno</v>
      </c>
      <c r="H76" s="56">
        <v>43101</v>
      </c>
      <c r="I76" s="56">
        <v>43131</v>
      </c>
      <c r="J76" s="29"/>
      <c r="K76" s="29"/>
      <c r="L76" s="29"/>
      <c r="M76" s="29"/>
      <c r="N76" s="29"/>
      <c r="O76" s="29"/>
      <c r="P76" s="29"/>
      <c r="Q76" s="29"/>
      <c r="R76" s="29"/>
      <c r="S76" s="29"/>
      <c r="T76" s="29"/>
      <c r="U76" s="29"/>
      <c r="V76" s="32" t="s">
        <v>199</v>
      </c>
      <c r="W76" s="47">
        <v>0</v>
      </c>
      <c r="X76" s="28"/>
      <c r="Y76" s="30" t="s">
        <v>208</v>
      </c>
      <c r="Z76" s="52" t="s">
        <v>207</v>
      </c>
      <c r="AA76" s="53" t="s">
        <v>464</v>
      </c>
      <c r="AB76" s="54">
        <f t="shared" ca="1" si="4"/>
        <v>0</v>
      </c>
    </row>
    <row r="77" spans="1:28" ht="53.25" customHeight="1" x14ac:dyDescent="0.2">
      <c r="A77" s="32" t="s">
        <v>48</v>
      </c>
      <c r="B77" s="30" t="s">
        <v>119</v>
      </c>
      <c r="C77" s="32" t="s">
        <v>145</v>
      </c>
      <c r="D77" s="32" t="s">
        <v>145</v>
      </c>
      <c r="E77" s="32" t="s">
        <v>64</v>
      </c>
      <c r="F77" s="32" t="s">
        <v>52</v>
      </c>
      <c r="G77" s="27" t="str">
        <f t="shared" si="5"/>
        <v>Lideres de Cada Proceso</v>
      </c>
      <c r="H77" s="56">
        <v>43374</v>
      </c>
      <c r="I77" s="56">
        <v>43434</v>
      </c>
      <c r="J77" s="29"/>
      <c r="K77" s="29"/>
      <c r="L77" s="29"/>
      <c r="M77" s="29"/>
      <c r="N77" s="29"/>
      <c r="O77" s="29"/>
      <c r="P77" s="29"/>
      <c r="Q77" s="29"/>
      <c r="R77" s="29"/>
      <c r="S77" s="29"/>
      <c r="T77" s="29"/>
      <c r="U77" s="29"/>
      <c r="V77" s="32" t="s">
        <v>199</v>
      </c>
      <c r="W77" s="57">
        <v>0</v>
      </c>
      <c r="X77" s="51"/>
      <c r="Y77" s="52" t="s">
        <v>463</v>
      </c>
      <c r="Z77" s="52" t="s">
        <v>463</v>
      </c>
      <c r="AA77" s="53" t="s">
        <v>464</v>
      </c>
      <c r="AB77" s="54">
        <f t="shared" ca="1" si="4"/>
        <v>0</v>
      </c>
    </row>
    <row r="78" spans="1:28" ht="53.25" customHeight="1" x14ac:dyDescent="0.2">
      <c r="A78" s="32" t="s">
        <v>48</v>
      </c>
      <c r="B78" s="30" t="s">
        <v>119</v>
      </c>
      <c r="C78" s="32" t="s">
        <v>145</v>
      </c>
      <c r="D78" s="32" t="s">
        <v>145</v>
      </c>
      <c r="E78" s="32" t="s">
        <v>64</v>
      </c>
      <c r="F78" s="32" t="s">
        <v>54</v>
      </c>
      <c r="G78" s="27" t="str">
        <f t="shared" si="5"/>
        <v>Lideres de Cada Proceso</v>
      </c>
      <c r="H78" s="56">
        <v>43374</v>
      </c>
      <c r="I78" s="56">
        <v>43434</v>
      </c>
      <c r="J78" s="29"/>
      <c r="K78" s="29"/>
      <c r="L78" s="29"/>
      <c r="M78" s="29"/>
      <c r="N78" s="29"/>
      <c r="O78" s="29"/>
      <c r="P78" s="29"/>
      <c r="Q78" s="29"/>
      <c r="R78" s="29"/>
      <c r="S78" s="29"/>
      <c r="T78" s="29"/>
      <c r="U78" s="29"/>
      <c r="V78" s="32" t="s">
        <v>199</v>
      </c>
      <c r="W78" s="57">
        <v>0</v>
      </c>
      <c r="X78" s="51"/>
      <c r="Y78" s="52" t="s">
        <v>463</v>
      </c>
      <c r="Z78" s="52" t="s">
        <v>463</v>
      </c>
      <c r="AA78" s="53" t="s">
        <v>464</v>
      </c>
      <c r="AB78" s="54">
        <f t="shared" ca="1" si="4"/>
        <v>0</v>
      </c>
    </row>
    <row r="79" spans="1:28" ht="53.25" customHeight="1" x14ac:dyDescent="0.2">
      <c r="A79" s="32" t="s">
        <v>48</v>
      </c>
      <c r="B79" s="30" t="s">
        <v>119</v>
      </c>
      <c r="C79" s="32" t="s">
        <v>145</v>
      </c>
      <c r="D79" s="32" t="s">
        <v>145</v>
      </c>
      <c r="E79" s="32" t="s">
        <v>64</v>
      </c>
      <c r="F79" s="32" t="s">
        <v>56</v>
      </c>
      <c r="G79" s="27" t="str">
        <f t="shared" si="5"/>
        <v>Lideres de Cada Proceso</v>
      </c>
      <c r="H79" s="56">
        <v>43374</v>
      </c>
      <c r="I79" s="56">
        <v>43434</v>
      </c>
      <c r="J79" s="29"/>
      <c r="K79" s="29"/>
      <c r="L79" s="29"/>
      <c r="M79" s="29"/>
      <c r="N79" s="29"/>
      <c r="O79" s="29"/>
      <c r="P79" s="29"/>
      <c r="Q79" s="29"/>
      <c r="R79" s="29"/>
      <c r="S79" s="29"/>
      <c r="T79" s="29"/>
      <c r="U79" s="29"/>
      <c r="V79" s="32" t="s">
        <v>199</v>
      </c>
      <c r="W79" s="57">
        <v>0</v>
      </c>
      <c r="X79" s="51"/>
      <c r="Y79" s="52" t="s">
        <v>463</v>
      </c>
      <c r="Z79" s="52" t="s">
        <v>463</v>
      </c>
      <c r="AA79" s="53" t="s">
        <v>464</v>
      </c>
      <c r="AB79" s="54">
        <f t="shared" ca="1" si="4"/>
        <v>0</v>
      </c>
    </row>
    <row r="80" spans="1:28" ht="53.25" customHeight="1" x14ac:dyDescent="0.25">
      <c r="A80" s="32" t="s">
        <v>48</v>
      </c>
      <c r="B80" s="30" t="s">
        <v>120</v>
      </c>
      <c r="C80" s="32" t="s">
        <v>111</v>
      </c>
      <c r="D80" s="32" t="s">
        <v>144</v>
      </c>
      <c r="E80" s="32" t="s">
        <v>64</v>
      </c>
      <c r="F80" s="32" t="s">
        <v>56</v>
      </c>
      <c r="G80" s="27" t="str">
        <f t="shared" si="5"/>
        <v>Asesor de Control Interno</v>
      </c>
      <c r="H80" s="56">
        <v>43132</v>
      </c>
      <c r="I80" s="56">
        <v>43169</v>
      </c>
      <c r="J80" s="29"/>
      <c r="K80" s="86"/>
      <c r="L80" s="75"/>
      <c r="M80" s="29"/>
      <c r="N80" s="29"/>
      <c r="O80" s="29"/>
      <c r="P80" s="29"/>
      <c r="Q80" s="29"/>
      <c r="R80" s="29"/>
      <c r="S80" s="29"/>
      <c r="T80" s="29"/>
      <c r="U80" s="29"/>
      <c r="V80" s="32" t="s">
        <v>199</v>
      </c>
      <c r="W80" s="47">
        <v>0.02</v>
      </c>
      <c r="X80" s="28">
        <v>43171</v>
      </c>
      <c r="Y80" s="30" t="s">
        <v>406</v>
      </c>
      <c r="Z80" s="52" t="s">
        <v>409</v>
      </c>
      <c r="AA80" s="32" t="s">
        <v>72</v>
      </c>
      <c r="AB80" s="82">
        <f t="shared" ca="1" si="4"/>
        <v>0.02</v>
      </c>
    </row>
    <row r="81" spans="1:28" ht="53.25" customHeight="1" x14ac:dyDescent="0.25">
      <c r="A81" s="53" t="s">
        <v>48</v>
      </c>
      <c r="B81" s="52" t="s">
        <v>120</v>
      </c>
      <c r="C81" s="53" t="s">
        <v>111</v>
      </c>
      <c r="D81" s="53" t="s">
        <v>144</v>
      </c>
      <c r="E81" s="53" t="s">
        <v>64</v>
      </c>
      <c r="F81" s="32" t="s">
        <v>56</v>
      </c>
      <c r="G81" s="27" t="str">
        <f t="shared" si="5"/>
        <v>Asesor de Control Interno</v>
      </c>
      <c r="H81" s="56">
        <v>43132</v>
      </c>
      <c r="I81" s="56">
        <v>43169</v>
      </c>
      <c r="J81" s="73"/>
      <c r="K81" s="77"/>
      <c r="L81" s="78"/>
      <c r="M81" s="74"/>
      <c r="N81" s="29"/>
      <c r="O81" s="51"/>
      <c r="P81" s="60"/>
      <c r="Q81" s="29"/>
      <c r="R81" s="29"/>
      <c r="S81" s="29"/>
      <c r="T81" s="29"/>
      <c r="U81" s="29"/>
      <c r="V81" s="53" t="s">
        <v>199</v>
      </c>
      <c r="W81" s="57">
        <v>0.02</v>
      </c>
      <c r="X81" s="56">
        <v>43446</v>
      </c>
      <c r="Y81" s="52" t="s">
        <v>407</v>
      </c>
      <c r="Z81" s="52" t="s">
        <v>410</v>
      </c>
      <c r="AA81" s="53" t="s">
        <v>72</v>
      </c>
      <c r="AB81" s="82">
        <f t="shared" ca="1" si="4"/>
        <v>0.02</v>
      </c>
    </row>
    <row r="82" spans="1:28" ht="53.25" customHeight="1" x14ac:dyDescent="0.25">
      <c r="A82" s="53" t="s">
        <v>48</v>
      </c>
      <c r="B82" s="52" t="s">
        <v>120</v>
      </c>
      <c r="C82" s="53" t="s">
        <v>111</v>
      </c>
      <c r="D82" s="53" t="s">
        <v>144</v>
      </c>
      <c r="E82" s="53" t="s">
        <v>64</v>
      </c>
      <c r="F82" s="32" t="s">
        <v>56</v>
      </c>
      <c r="G82" s="27" t="str">
        <f t="shared" si="5"/>
        <v>Asesor de Control Interno</v>
      </c>
      <c r="H82" s="56">
        <v>43132</v>
      </c>
      <c r="I82" s="56">
        <v>43169</v>
      </c>
      <c r="J82" s="73"/>
      <c r="K82" s="78"/>
      <c r="L82" s="79"/>
      <c r="M82" s="74"/>
      <c r="N82" s="29"/>
      <c r="O82" s="29"/>
      <c r="P82" s="29"/>
      <c r="Q82" s="29"/>
      <c r="R82" s="29"/>
      <c r="S82" s="29"/>
      <c r="T82" s="29"/>
      <c r="U82" s="29"/>
      <c r="V82" s="53" t="s">
        <v>199</v>
      </c>
      <c r="W82" s="57">
        <v>0.02</v>
      </c>
      <c r="X82" s="56">
        <v>43413</v>
      </c>
      <c r="Y82" s="52" t="s">
        <v>408</v>
      </c>
      <c r="Z82" s="52" t="s">
        <v>411</v>
      </c>
      <c r="AA82" s="53" t="s">
        <v>72</v>
      </c>
      <c r="AB82" s="82">
        <f t="shared" ca="1" si="4"/>
        <v>0.02</v>
      </c>
    </row>
    <row r="83" spans="1:28" ht="53.25" customHeight="1" x14ac:dyDescent="0.2">
      <c r="A83" s="32" t="s">
        <v>48</v>
      </c>
      <c r="B83" s="30" t="s">
        <v>121</v>
      </c>
      <c r="C83" s="32" t="s">
        <v>111</v>
      </c>
      <c r="D83" s="32" t="s">
        <v>144</v>
      </c>
      <c r="E83" s="32" t="s">
        <v>64</v>
      </c>
      <c r="F83" s="32" t="s">
        <v>56</v>
      </c>
      <c r="G83" s="27" t="str">
        <f t="shared" si="5"/>
        <v>Asesor de Control Interno</v>
      </c>
      <c r="H83" s="56">
        <v>43101</v>
      </c>
      <c r="I83" s="56">
        <v>43131</v>
      </c>
      <c r="J83" s="29"/>
      <c r="K83" s="76"/>
      <c r="L83" s="76"/>
      <c r="M83" s="29"/>
      <c r="N83" s="29"/>
      <c r="O83" s="29"/>
      <c r="P83" s="29"/>
      <c r="Q83" s="29"/>
      <c r="R83" s="29"/>
      <c r="S83" s="29"/>
      <c r="T83" s="29"/>
      <c r="U83" s="29"/>
      <c r="V83" s="32" t="s">
        <v>199</v>
      </c>
      <c r="W83" s="47">
        <v>0.01</v>
      </c>
      <c r="X83" s="28">
        <v>43130</v>
      </c>
      <c r="Y83" s="30" t="s">
        <v>281</v>
      </c>
      <c r="Z83" s="52" t="s">
        <v>248</v>
      </c>
      <c r="AA83" s="32" t="s">
        <v>72</v>
      </c>
      <c r="AB83" s="82">
        <f t="shared" ca="1" si="4"/>
        <v>0.01</v>
      </c>
    </row>
    <row r="84" spans="1:28" ht="53.25" customHeight="1" x14ac:dyDescent="0.2">
      <c r="A84" s="32" t="s">
        <v>48</v>
      </c>
      <c r="B84" s="30" t="s">
        <v>122</v>
      </c>
      <c r="C84" s="32" t="s">
        <v>111</v>
      </c>
      <c r="D84" s="32" t="s">
        <v>144</v>
      </c>
      <c r="E84" s="32" t="s">
        <v>64</v>
      </c>
      <c r="F84" s="32" t="s">
        <v>56</v>
      </c>
      <c r="G84" s="27" t="str">
        <f t="shared" si="5"/>
        <v>Asesor de Control Interno</v>
      </c>
      <c r="H84" s="56">
        <v>43191</v>
      </c>
      <c r="I84" s="56">
        <v>43220</v>
      </c>
      <c r="J84" s="29"/>
      <c r="K84" s="29"/>
      <c r="L84" s="29"/>
      <c r="M84" s="29"/>
      <c r="N84" s="29"/>
      <c r="O84" s="29"/>
      <c r="P84" s="29"/>
      <c r="Q84" s="29"/>
      <c r="R84" s="29"/>
      <c r="S84" s="29"/>
      <c r="T84" s="29"/>
      <c r="U84" s="29"/>
      <c r="V84" s="32" t="s">
        <v>199</v>
      </c>
      <c r="W84" s="47">
        <v>0.01</v>
      </c>
      <c r="X84" s="28">
        <v>43213</v>
      </c>
      <c r="Y84" s="30" t="s">
        <v>282</v>
      </c>
      <c r="Z84" s="30" t="s">
        <v>328</v>
      </c>
      <c r="AA84" s="32" t="s">
        <v>72</v>
      </c>
      <c r="AB84" s="82">
        <f t="shared" ca="1" si="4"/>
        <v>0.01</v>
      </c>
    </row>
    <row r="85" spans="1:28" ht="53.25" customHeight="1" x14ac:dyDescent="0.2">
      <c r="A85" s="32" t="s">
        <v>48</v>
      </c>
      <c r="B85" s="30" t="s">
        <v>122</v>
      </c>
      <c r="C85" s="32" t="s">
        <v>111</v>
      </c>
      <c r="D85" s="32" t="s">
        <v>144</v>
      </c>
      <c r="E85" s="32" t="s">
        <v>64</v>
      </c>
      <c r="F85" s="32" t="s">
        <v>56</v>
      </c>
      <c r="G85" s="27" t="str">
        <f t="shared" si="5"/>
        <v>Asesor de Control Interno</v>
      </c>
      <c r="H85" s="56">
        <v>43282</v>
      </c>
      <c r="I85" s="56">
        <v>43312</v>
      </c>
      <c r="J85" s="29"/>
      <c r="K85" s="29"/>
      <c r="L85" s="29"/>
      <c r="M85" s="29"/>
      <c r="N85" s="29"/>
      <c r="O85" s="29"/>
      <c r="P85" s="29"/>
      <c r="Q85" s="29"/>
      <c r="R85" s="29"/>
      <c r="S85" s="29"/>
      <c r="T85" s="29"/>
      <c r="U85" s="29"/>
      <c r="V85" s="32" t="s">
        <v>199</v>
      </c>
      <c r="W85" s="47">
        <v>0.01</v>
      </c>
      <c r="X85" s="28">
        <v>43326</v>
      </c>
      <c r="Y85" s="30" t="s">
        <v>282</v>
      </c>
      <c r="Z85" s="30" t="s">
        <v>329</v>
      </c>
      <c r="AA85" s="32" t="s">
        <v>72</v>
      </c>
      <c r="AB85" s="82">
        <f t="shared" ca="1" si="4"/>
        <v>0.01</v>
      </c>
    </row>
    <row r="86" spans="1:28" ht="53.25" customHeight="1" x14ac:dyDescent="0.2">
      <c r="A86" s="32" t="s">
        <v>48</v>
      </c>
      <c r="B86" s="30" t="s">
        <v>122</v>
      </c>
      <c r="C86" s="32" t="s">
        <v>111</v>
      </c>
      <c r="D86" s="32" t="s">
        <v>144</v>
      </c>
      <c r="E86" s="32" t="s">
        <v>64</v>
      </c>
      <c r="F86" s="32" t="s">
        <v>56</v>
      </c>
      <c r="G86" s="27" t="str">
        <f t="shared" si="5"/>
        <v>Asesor de Control Interno</v>
      </c>
      <c r="H86" s="56">
        <v>43374</v>
      </c>
      <c r="I86" s="56">
        <v>43404</v>
      </c>
      <c r="J86" s="29"/>
      <c r="K86" s="29"/>
      <c r="L86" s="29"/>
      <c r="M86" s="29"/>
      <c r="N86" s="29"/>
      <c r="O86" s="29"/>
      <c r="P86" s="29"/>
      <c r="Q86" s="29"/>
      <c r="R86" s="29"/>
      <c r="S86" s="29"/>
      <c r="T86" s="29"/>
      <c r="U86" s="29"/>
      <c r="V86" s="32" t="s">
        <v>199</v>
      </c>
      <c r="W86" s="47">
        <v>0.01</v>
      </c>
      <c r="X86" s="28">
        <v>43385</v>
      </c>
      <c r="Y86" s="30" t="s">
        <v>359</v>
      </c>
      <c r="Z86" s="52" t="s">
        <v>412</v>
      </c>
      <c r="AA86" s="32" t="s">
        <v>72</v>
      </c>
      <c r="AB86" s="82">
        <f t="shared" ca="1" si="4"/>
        <v>0.01</v>
      </c>
    </row>
    <row r="87" spans="1:28" ht="53.25" customHeight="1" x14ac:dyDescent="0.2">
      <c r="A87" s="32" t="s">
        <v>48</v>
      </c>
      <c r="B87" s="30" t="s">
        <v>123</v>
      </c>
      <c r="C87" s="32" t="s">
        <v>111</v>
      </c>
      <c r="D87" s="32" t="s">
        <v>144</v>
      </c>
      <c r="E87" s="32" t="s">
        <v>64</v>
      </c>
      <c r="F87" s="32" t="s">
        <v>56</v>
      </c>
      <c r="G87" s="27" t="str">
        <f t="shared" si="5"/>
        <v>Asesor de Control Interno</v>
      </c>
      <c r="H87" s="56">
        <v>43282</v>
      </c>
      <c r="I87" s="56">
        <v>43312</v>
      </c>
      <c r="J87" s="29"/>
      <c r="K87" s="29"/>
      <c r="L87" s="29"/>
      <c r="M87" s="29"/>
      <c r="N87" s="29"/>
      <c r="O87" s="29"/>
      <c r="P87" s="29"/>
      <c r="Q87" s="29"/>
      <c r="R87" s="29"/>
      <c r="S87" s="29"/>
      <c r="T87" s="29"/>
      <c r="U87" s="29"/>
      <c r="V87" s="32" t="s">
        <v>199</v>
      </c>
      <c r="W87" s="47">
        <v>0.01</v>
      </c>
      <c r="X87" s="28">
        <v>43294</v>
      </c>
      <c r="Y87" s="30" t="s">
        <v>330</v>
      </c>
      <c r="Z87" s="52" t="s">
        <v>413</v>
      </c>
      <c r="AA87" s="32" t="s">
        <v>72</v>
      </c>
      <c r="AB87" s="82">
        <f t="shared" ca="1" si="4"/>
        <v>0.01</v>
      </c>
    </row>
    <row r="88" spans="1:28" ht="53.25" customHeight="1" x14ac:dyDescent="0.2">
      <c r="A88" s="32" t="s">
        <v>48</v>
      </c>
      <c r="B88" s="30" t="s">
        <v>124</v>
      </c>
      <c r="C88" s="32" t="s">
        <v>93</v>
      </c>
      <c r="D88" s="32" t="s">
        <v>142</v>
      </c>
      <c r="E88" s="32" t="s">
        <v>64</v>
      </c>
      <c r="F88" s="32" t="s">
        <v>55</v>
      </c>
      <c r="G88" s="27" t="str">
        <f t="shared" si="5"/>
        <v xml:space="preserve">Jefe Oficina Asesora de Planeación </v>
      </c>
      <c r="H88" s="56">
        <v>43191</v>
      </c>
      <c r="I88" s="56">
        <v>43220</v>
      </c>
      <c r="J88" s="29"/>
      <c r="K88" s="29"/>
      <c r="L88" s="29"/>
      <c r="M88" s="29"/>
      <c r="N88" s="29"/>
      <c r="O88" s="29"/>
      <c r="P88" s="29"/>
      <c r="Q88" s="29"/>
      <c r="R88" s="29"/>
      <c r="S88" s="29"/>
      <c r="T88" s="29"/>
      <c r="U88" s="29"/>
      <c r="V88" s="32" t="s">
        <v>199</v>
      </c>
      <c r="W88" s="47">
        <v>0.01</v>
      </c>
      <c r="X88" s="28">
        <v>43189</v>
      </c>
      <c r="Y88" s="30" t="s">
        <v>283</v>
      </c>
      <c r="Z88" s="52" t="s">
        <v>331</v>
      </c>
      <c r="AA88" s="32" t="s">
        <v>72</v>
      </c>
      <c r="AB88" s="82">
        <f t="shared" ca="1" si="4"/>
        <v>0.01</v>
      </c>
    </row>
    <row r="89" spans="1:28" ht="53.25" customHeight="1" x14ac:dyDescent="0.2">
      <c r="A89" s="32" t="s">
        <v>48</v>
      </c>
      <c r="B89" s="30" t="s">
        <v>124</v>
      </c>
      <c r="C89" s="32" t="s">
        <v>93</v>
      </c>
      <c r="D89" s="32" t="s">
        <v>142</v>
      </c>
      <c r="E89" s="32" t="s">
        <v>64</v>
      </c>
      <c r="F89" s="32" t="s">
        <v>55</v>
      </c>
      <c r="G89" s="27" t="str">
        <f t="shared" si="5"/>
        <v xml:space="preserve">Jefe Oficina Asesora de Planeación </v>
      </c>
      <c r="H89" s="56">
        <v>43282</v>
      </c>
      <c r="I89" s="56">
        <v>43312</v>
      </c>
      <c r="J89" s="29"/>
      <c r="K89" s="29"/>
      <c r="L89" s="29"/>
      <c r="M89" s="29"/>
      <c r="N89" s="29"/>
      <c r="O89" s="29"/>
      <c r="P89" s="29"/>
      <c r="Q89" s="29"/>
      <c r="R89" s="29"/>
      <c r="S89" s="29"/>
      <c r="T89" s="29"/>
      <c r="U89" s="29"/>
      <c r="V89" s="32" t="s">
        <v>199</v>
      </c>
      <c r="W89" s="47">
        <v>0.01</v>
      </c>
      <c r="X89" s="28">
        <v>43281</v>
      </c>
      <c r="Y89" s="30" t="s">
        <v>284</v>
      </c>
      <c r="Z89" s="52" t="s">
        <v>332</v>
      </c>
      <c r="AA89" s="32" t="s">
        <v>72</v>
      </c>
      <c r="AB89" s="82">
        <f t="shared" ca="1" si="4"/>
        <v>0.01</v>
      </c>
    </row>
    <row r="90" spans="1:28" ht="53.25" customHeight="1" x14ac:dyDescent="0.2">
      <c r="A90" s="32" t="s">
        <v>48</v>
      </c>
      <c r="B90" s="30" t="s">
        <v>124</v>
      </c>
      <c r="C90" s="32" t="s">
        <v>93</v>
      </c>
      <c r="D90" s="32" t="s">
        <v>142</v>
      </c>
      <c r="E90" s="32" t="s">
        <v>64</v>
      </c>
      <c r="F90" s="32" t="s">
        <v>55</v>
      </c>
      <c r="G90" s="27" t="str">
        <f t="shared" si="5"/>
        <v xml:space="preserve">Jefe Oficina Asesora de Planeación </v>
      </c>
      <c r="H90" s="56">
        <v>43374</v>
      </c>
      <c r="I90" s="56">
        <v>43404</v>
      </c>
      <c r="J90" s="29"/>
      <c r="K90" s="29"/>
      <c r="L90" s="29"/>
      <c r="M90" s="29"/>
      <c r="N90" s="29"/>
      <c r="O90" s="29"/>
      <c r="P90" s="29"/>
      <c r="Q90" s="29"/>
      <c r="R90" s="29"/>
      <c r="S90" s="29"/>
      <c r="T90" s="29"/>
      <c r="U90" s="29"/>
      <c r="V90" s="32" t="s">
        <v>199</v>
      </c>
      <c r="W90" s="47">
        <v>0.01</v>
      </c>
      <c r="X90" s="28">
        <v>43407</v>
      </c>
      <c r="Y90" s="30" t="s">
        <v>414</v>
      </c>
      <c r="Z90" s="52" t="s">
        <v>467</v>
      </c>
      <c r="AA90" s="32" t="s">
        <v>72</v>
      </c>
      <c r="AB90" s="82">
        <f t="shared" ca="1" si="4"/>
        <v>0.01</v>
      </c>
    </row>
    <row r="91" spans="1:28" ht="53.25" customHeight="1" x14ac:dyDescent="0.2">
      <c r="A91" s="32" t="s">
        <v>48</v>
      </c>
      <c r="B91" s="30" t="s">
        <v>125</v>
      </c>
      <c r="C91" s="32" t="s">
        <v>93</v>
      </c>
      <c r="D91" s="32" t="s">
        <v>142</v>
      </c>
      <c r="E91" s="32" t="s">
        <v>64</v>
      </c>
      <c r="F91" s="32" t="s">
        <v>56</v>
      </c>
      <c r="G91" s="27" t="str">
        <f t="shared" si="5"/>
        <v xml:space="preserve">Jefe Oficina Asesora de Planeación </v>
      </c>
      <c r="H91" s="56">
        <v>43252</v>
      </c>
      <c r="I91" s="56">
        <v>43281</v>
      </c>
      <c r="J91" s="29"/>
      <c r="K91" s="29"/>
      <c r="L91" s="29"/>
      <c r="M91" s="29"/>
      <c r="N91" s="29"/>
      <c r="O91" s="87"/>
      <c r="P91" s="29"/>
      <c r="Q91" s="29"/>
      <c r="R91" s="29"/>
      <c r="S91" s="29"/>
      <c r="T91" s="29"/>
      <c r="U91" s="29"/>
      <c r="V91" s="32" t="s">
        <v>199</v>
      </c>
      <c r="W91" s="47">
        <v>0</v>
      </c>
      <c r="X91" s="51"/>
      <c r="Y91" s="52" t="s">
        <v>466</v>
      </c>
      <c r="Z91" s="52" t="s">
        <v>466</v>
      </c>
      <c r="AA91" s="53" t="s">
        <v>464</v>
      </c>
      <c r="AB91" s="54">
        <f t="shared" ca="1" si="4"/>
        <v>0</v>
      </c>
    </row>
    <row r="92" spans="1:28" ht="53.25" customHeight="1" x14ac:dyDescent="0.2">
      <c r="A92" s="32" t="s">
        <v>48</v>
      </c>
      <c r="B92" s="30" t="s">
        <v>125</v>
      </c>
      <c r="C92" s="32" t="s">
        <v>93</v>
      </c>
      <c r="D92" s="32" t="s">
        <v>142</v>
      </c>
      <c r="E92" s="32" t="s">
        <v>64</v>
      </c>
      <c r="F92" s="32" t="s">
        <v>56</v>
      </c>
      <c r="G92" s="27" t="str">
        <f t="shared" si="5"/>
        <v xml:space="preserve">Jefe Oficina Asesora de Planeación </v>
      </c>
      <c r="H92" s="56">
        <v>43435</v>
      </c>
      <c r="I92" s="56">
        <v>43465</v>
      </c>
      <c r="J92" s="29"/>
      <c r="K92" s="29"/>
      <c r="L92" s="29"/>
      <c r="M92" s="29"/>
      <c r="N92" s="29"/>
      <c r="O92" s="29"/>
      <c r="P92" s="29"/>
      <c r="Q92" s="29"/>
      <c r="R92" s="29"/>
      <c r="S92" s="29"/>
      <c r="T92" s="29"/>
      <c r="U92" s="29"/>
      <c r="V92" s="32" t="s">
        <v>199</v>
      </c>
      <c r="W92" s="47">
        <v>0</v>
      </c>
      <c r="X92" s="51"/>
      <c r="Y92" s="52" t="s">
        <v>466</v>
      </c>
      <c r="Z92" s="52" t="s">
        <v>466</v>
      </c>
      <c r="AA92" s="53" t="s">
        <v>464</v>
      </c>
      <c r="AB92" s="54">
        <f t="shared" ca="1" si="4"/>
        <v>0</v>
      </c>
    </row>
    <row r="93" spans="1:28" ht="53.25" customHeight="1" x14ac:dyDescent="0.2">
      <c r="A93" s="32" t="s">
        <v>48</v>
      </c>
      <c r="B93" s="30" t="s">
        <v>126</v>
      </c>
      <c r="C93" s="32" t="s">
        <v>93</v>
      </c>
      <c r="D93" s="32" t="s">
        <v>142</v>
      </c>
      <c r="E93" s="32" t="s">
        <v>64</v>
      </c>
      <c r="F93" s="32" t="s">
        <v>54</v>
      </c>
      <c r="G93" s="27" t="str">
        <f t="shared" si="5"/>
        <v xml:space="preserve">Jefe Oficina Asesora de Planeación </v>
      </c>
      <c r="H93" s="56">
        <v>43101</v>
      </c>
      <c r="I93" s="56">
        <v>43110</v>
      </c>
      <c r="J93" s="29"/>
      <c r="K93" s="29"/>
      <c r="L93" s="29"/>
      <c r="M93" s="29"/>
      <c r="N93" s="29"/>
      <c r="O93" s="29"/>
      <c r="P93" s="29"/>
      <c r="Q93" s="29"/>
      <c r="R93" s="29"/>
      <c r="S93" s="29"/>
      <c r="T93" s="29"/>
      <c r="U93" s="29"/>
      <c r="V93" s="32" t="s">
        <v>199</v>
      </c>
      <c r="W93" s="47">
        <v>0.02</v>
      </c>
      <c r="X93" s="28">
        <v>43131</v>
      </c>
      <c r="Y93" s="30" t="s">
        <v>418</v>
      </c>
      <c r="Z93" s="52" t="s">
        <v>416</v>
      </c>
      <c r="AA93" s="32" t="s">
        <v>72</v>
      </c>
      <c r="AB93" s="82">
        <f t="shared" ca="1" si="4"/>
        <v>0.02</v>
      </c>
    </row>
    <row r="94" spans="1:28" ht="53.25" customHeight="1" x14ac:dyDescent="0.2">
      <c r="A94" s="32" t="s">
        <v>48</v>
      </c>
      <c r="B94" s="30" t="s">
        <v>126</v>
      </c>
      <c r="C94" s="32" t="s">
        <v>93</v>
      </c>
      <c r="D94" s="32" t="s">
        <v>142</v>
      </c>
      <c r="E94" s="32" t="s">
        <v>64</v>
      </c>
      <c r="F94" s="32" t="s">
        <v>54</v>
      </c>
      <c r="G94" s="27" t="str">
        <f t="shared" si="5"/>
        <v xml:space="preserve">Jefe Oficina Asesora de Planeación </v>
      </c>
      <c r="H94" s="56">
        <v>43221</v>
      </c>
      <c r="I94" s="56">
        <v>43230</v>
      </c>
      <c r="J94" s="29"/>
      <c r="K94" s="29"/>
      <c r="L94" s="29"/>
      <c r="M94" s="29"/>
      <c r="N94" s="29"/>
      <c r="O94" s="29"/>
      <c r="P94" s="29"/>
      <c r="Q94" s="29"/>
      <c r="R94" s="29"/>
      <c r="S94" s="29"/>
      <c r="T94" s="29"/>
      <c r="U94" s="29"/>
      <c r="V94" s="32" t="s">
        <v>199</v>
      </c>
      <c r="W94" s="47">
        <v>0.02</v>
      </c>
      <c r="X94" s="28">
        <v>43237</v>
      </c>
      <c r="Y94" s="30" t="s">
        <v>419</v>
      </c>
      <c r="Z94" s="52" t="s">
        <v>415</v>
      </c>
      <c r="AA94" s="32" t="s">
        <v>72</v>
      </c>
      <c r="AB94" s="82">
        <f t="shared" ca="1" si="4"/>
        <v>0.02</v>
      </c>
    </row>
    <row r="95" spans="1:28" ht="53.25" customHeight="1" x14ac:dyDescent="0.2">
      <c r="A95" s="32" t="s">
        <v>48</v>
      </c>
      <c r="B95" s="30" t="s">
        <v>126</v>
      </c>
      <c r="C95" s="32" t="s">
        <v>93</v>
      </c>
      <c r="D95" s="32" t="s">
        <v>142</v>
      </c>
      <c r="E95" s="32" t="s">
        <v>64</v>
      </c>
      <c r="F95" s="32" t="s">
        <v>54</v>
      </c>
      <c r="G95" s="27" t="str">
        <f t="shared" si="5"/>
        <v xml:space="preserve">Jefe Oficina Asesora de Planeación </v>
      </c>
      <c r="H95" s="56">
        <v>43344</v>
      </c>
      <c r="I95" s="56">
        <v>43353</v>
      </c>
      <c r="J95" s="29"/>
      <c r="K95" s="29"/>
      <c r="L95" s="29"/>
      <c r="M95" s="29"/>
      <c r="N95" s="29"/>
      <c r="O95" s="29"/>
      <c r="P95" s="29"/>
      <c r="Q95" s="29"/>
      <c r="R95" s="29"/>
      <c r="S95" s="29"/>
      <c r="T95" s="29"/>
      <c r="U95" s="29"/>
      <c r="V95" s="32" t="s">
        <v>199</v>
      </c>
      <c r="W95" s="47">
        <v>0.02</v>
      </c>
      <c r="X95" s="28">
        <v>43357</v>
      </c>
      <c r="Y95" s="30" t="s">
        <v>420</v>
      </c>
      <c r="Z95" s="52" t="s">
        <v>417</v>
      </c>
      <c r="AA95" s="32" t="s">
        <v>72</v>
      </c>
      <c r="AB95" s="82">
        <f t="shared" ca="1" si="4"/>
        <v>0.02</v>
      </c>
    </row>
    <row r="96" spans="1:28" ht="53.25" customHeight="1" x14ac:dyDescent="0.2">
      <c r="A96" s="32" t="s">
        <v>48</v>
      </c>
      <c r="B96" s="30" t="s">
        <v>127</v>
      </c>
      <c r="C96" s="32" t="s">
        <v>93</v>
      </c>
      <c r="D96" s="32" t="s">
        <v>142</v>
      </c>
      <c r="E96" s="32" t="s">
        <v>64</v>
      </c>
      <c r="F96" s="32" t="s">
        <v>54</v>
      </c>
      <c r="G96" s="27" t="str">
        <f t="shared" si="5"/>
        <v xml:space="preserve">Jefe Oficina Asesora de Planeación </v>
      </c>
      <c r="H96" s="56">
        <v>43101</v>
      </c>
      <c r="I96" s="56">
        <v>43110</v>
      </c>
      <c r="J96" s="29"/>
      <c r="K96" s="29"/>
      <c r="L96" s="29"/>
      <c r="M96" s="29"/>
      <c r="N96" s="29"/>
      <c r="O96" s="29"/>
      <c r="P96" s="29"/>
      <c r="Q96" s="29"/>
      <c r="R96" s="29"/>
      <c r="S96" s="29"/>
      <c r="T96" s="29"/>
      <c r="U96" s="29"/>
      <c r="V96" s="32" t="s">
        <v>199</v>
      </c>
      <c r="W96" s="47">
        <v>5.0000000000000001E-3</v>
      </c>
      <c r="X96" s="28">
        <v>43115</v>
      </c>
      <c r="Y96" s="30" t="s">
        <v>483</v>
      </c>
      <c r="Z96" s="52" t="s">
        <v>421</v>
      </c>
      <c r="AA96" s="32" t="s">
        <v>72</v>
      </c>
      <c r="AB96" s="82">
        <f t="shared" ca="1" si="4"/>
        <v>5.0000000000000001E-3</v>
      </c>
    </row>
    <row r="97" spans="1:28" ht="53.25" customHeight="1" x14ac:dyDescent="0.2">
      <c r="A97" s="32" t="s">
        <v>48</v>
      </c>
      <c r="B97" s="30" t="s">
        <v>127</v>
      </c>
      <c r="C97" s="32" t="s">
        <v>93</v>
      </c>
      <c r="D97" s="32" t="s">
        <v>142</v>
      </c>
      <c r="E97" s="32" t="s">
        <v>64</v>
      </c>
      <c r="F97" s="32" t="s">
        <v>54</v>
      </c>
      <c r="G97" s="27" t="str">
        <f t="shared" si="5"/>
        <v xml:space="preserve">Jefe Oficina Asesora de Planeación </v>
      </c>
      <c r="H97" s="56">
        <v>43221</v>
      </c>
      <c r="I97" s="56">
        <v>43230</v>
      </c>
      <c r="J97" s="29"/>
      <c r="K97" s="29"/>
      <c r="L97" s="29"/>
      <c r="M97" s="29"/>
      <c r="N97" s="29"/>
      <c r="O97" s="29"/>
      <c r="P97" s="29"/>
      <c r="Q97" s="29"/>
      <c r="R97" s="29"/>
      <c r="S97" s="29"/>
      <c r="T97" s="29"/>
      <c r="U97" s="29"/>
      <c r="V97" s="32" t="s">
        <v>199</v>
      </c>
      <c r="W97" s="47">
        <v>5.0000000000000001E-3</v>
      </c>
      <c r="X97" s="28">
        <v>43225</v>
      </c>
      <c r="Y97" s="30" t="s">
        <v>254</v>
      </c>
      <c r="Z97" s="30" t="s">
        <v>309</v>
      </c>
      <c r="AA97" s="32" t="s">
        <v>72</v>
      </c>
      <c r="AB97" s="82">
        <f t="shared" ca="1" si="4"/>
        <v>5.0000000000000001E-3</v>
      </c>
    </row>
    <row r="98" spans="1:28" ht="53.25" customHeight="1" x14ac:dyDescent="0.2">
      <c r="A98" s="32" t="s">
        <v>48</v>
      </c>
      <c r="B98" s="30" t="s">
        <v>127</v>
      </c>
      <c r="C98" s="32" t="s">
        <v>93</v>
      </c>
      <c r="D98" s="32" t="s">
        <v>142</v>
      </c>
      <c r="E98" s="32" t="s">
        <v>64</v>
      </c>
      <c r="F98" s="32" t="s">
        <v>54</v>
      </c>
      <c r="G98" s="27" t="str">
        <f t="shared" si="5"/>
        <v xml:space="preserve">Jefe Oficina Asesora de Planeación </v>
      </c>
      <c r="H98" s="56">
        <v>43344</v>
      </c>
      <c r="I98" s="56">
        <v>43353</v>
      </c>
      <c r="J98" s="29"/>
      <c r="K98" s="29"/>
      <c r="L98" s="29"/>
      <c r="M98" s="29"/>
      <c r="N98" s="29"/>
      <c r="O98" s="29"/>
      <c r="P98" s="29"/>
      <c r="Q98" s="29"/>
      <c r="R98" s="29"/>
      <c r="S98" s="29"/>
      <c r="T98" s="29"/>
      <c r="U98" s="29"/>
      <c r="V98" s="32" t="s">
        <v>199</v>
      </c>
      <c r="W98" s="47">
        <v>5.0000000000000001E-3</v>
      </c>
      <c r="X98" s="28">
        <v>43358</v>
      </c>
      <c r="Y98" s="30" t="s">
        <v>422</v>
      </c>
      <c r="Z98" s="30" t="s">
        <v>255</v>
      </c>
      <c r="AA98" s="32" t="s">
        <v>72</v>
      </c>
      <c r="AB98" s="82">
        <f t="shared" ref="AB98:AB129" ca="1" si="6">IF(ISERROR(VLOOKUP(AA98,INDIRECT(VLOOKUP(A98,ACTA,2,0)&amp;"A"),2,0))=TRUE,0,W98*(VLOOKUP(AA98,INDIRECT(VLOOKUP(A98,ACTA,2,0)&amp;"A"),2,0)))</f>
        <v>5.0000000000000001E-3</v>
      </c>
    </row>
    <row r="99" spans="1:28" ht="53.25" customHeight="1" x14ac:dyDescent="0.2">
      <c r="A99" s="32" t="s">
        <v>48</v>
      </c>
      <c r="B99" s="30" t="s">
        <v>128</v>
      </c>
      <c r="C99" s="32" t="s">
        <v>93</v>
      </c>
      <c r="D99" s="32" t="s">
        <v>142</v>
      </c>
      <c r="E99" s="32" t="s">
        <v>64</v>
      </c>
      <c r="F99" s="32" t="s">
        <v>52</v>
      </c>
      <c r="G99" s="27" t="str">
        <f t="shared" si="5"/>
        <v xml:space="preserve">Jefe Oficina Asesora de Planeación </v>
      </c>
      <c r="H99" s="56">
        <v>43191</v>
      </c>
      <c r="I99" s="56">
        <v>43220</v>
      </c>
      <c r="J99" s="29"/>
      <c r="K99" s="29"/>
      <c r="L99" s="29"/>
      <c r="M99" s="29"/>
      <c r="N99" s="29"/>
      <c r="O99" s="29"/>
      <c r="P99" s="29"/>
      <c r="Q99" s="29"/>
      <c r="R99" s="29"/>
      <c r="S99" s="29"/>
      <c r="T99" s="29"/>
      <c r="U99" s="29"/>
      <c r="V99" s="32" t="s">
        <v>199</v>
      </c>
      <c r="W99" s="47">
        <v>0.01</v>
      </c>
      <c r="X99" s="28">
        <v>43220</v>
      </c>
      <c r="Y99" s="30" t="s">
        <v>285</v>
      </c>
      <c r="Z99" s="52" t="s">
        <v>286</v>
      </c>
      <c r="AA99" s="32" t="s">
        <v>72</v>
      </c>
      <c r="AB99" s="82">
        <f t="shared" ca="1" si="6"/>
        <v>0.01</v>
      </c>
    </row>
    <row r="100" spans="1:28" ht="53.25" customHeight="1" x14ac:dyDescent="0.2">
      <c r="A100" s="32" t="s">
        <v>48</v>
      </c>
      <c r="B100" s="30" t="s">
        <v>129</v>
      </c>
      <c r="C100" s="32" t="s">
        <v>113</v>
      </c>
      <c r="D100" s="32" t="s">
        <v>144</v>
      </c>
      <c r="E100" s="32" t="s">
        <v>64</v>
      </c>
      <c r="F100" s="32" t="s">
        <v>56</v>
      </c>
      <c r="G100" s="27" t="str">
        <f t="shared" si="5"/>
        <v>Director de Gestión Corporativa y CID</v>
      </c>
      <c r="H100" s="56">
        <v>43221</v>
      </c>
      <c r="I100" s="56">
        <v>43233</v>
      </c>
      <c r="J100" s="29"/>
      <c r="K100" s="29"/>
      <c r="L100" s="29"/>
      <c r="M100" s="29"/>
      <c r="N100" s="29"/>
      <c r="O100" s="29"/>
      <c r="P100" s="29"/>
      <c r="Q100" s="29"/>
      <c r="R100" s="29"/>
      <c r="S100" s="29"/>
      <c r="T100" s="29"/>
      <c r="U100" s="29"/>
      <c r="V100" s="32" t="s">
        <v>199</v>
      </c>
      <c r="W100" s="47">
        <v>5.0000000000000001E-3</v>
      </c>
      <c r="X100" s="28">
        <v>43412</v>
      </c>
      <c r="Y100" s="30" t="s">
        <v>484</v>
      </c>
      <c r="Z100" s="52" t="s">
        <v>423</v>
      </c>
      <c r="AA100" s="32" t="s">
        <v>72</v>
      </c>
      <c r="AB100" s="82">
        <f t="shared" ca="1" si="6"/>
        <v>5.0000000000000001E-3</v>
      </c>
    </row>
    <row r="101" spans="1:28" ht="53.25" customHeight="1" x14ac:dyDescent="0.2">
      <c r="A101" s="32" t="s">
        <v>48</v>
      </c>
      <c r="B101" s="30" t="s">
        <v>129</v>
      </c>
      <c r="C101" s="32" t="s">
        <v>113</v>
      </c>
      <c r="D101" s="32" t="s">
        <v>144</v>
      </c>
      <c r="E101" s="32" t="s">
        <v>64</v>
      </c>
      <c r="F101" s="32" t="s">
        <v>56</v>
      </c>
      <c r="G101" s="27" t="str">
        <f t="shared" si="5"/>
        <v>Director de Gestión Corporativa y CID</v>
      </c>
      <c r="H101" s="56">
        <v>43405</v>
      </c>
      <c r="I101" s="56">
        <v>43417</v>
      </c>
      <c r="J101" s="29"/>
      <c r="K101" s="29"/>
      <c r="L101" s="29"/>
      <c r="M101" s="29"/>
      <c r="N101" s="29"/>
      <c r="O101" s="29"/>
      <c r="P101" s="29"/>
      <c r="Q101" s="29"/>
      <c r="R101" s="29"/>
      <c r="S101" s="29"/>
      <c r="T101" s="29"/>
      <c r="U101" s="29"/>
      <c r="V101" s="32" t="s">
        <v>199</v>
      </c>
      <c r="W101" s="47">
        <v>5.0000000000000001E-3</v>
      </c>
      <c r="X101" s="28">
        <v>43412</v>
      </c>
      <c r="Y101" s="30" t="s">
        <v>485</v>
      </c>
      <c r="Z101" s="52" t="s">
        <v>486</v>
      </c>
      <c r="AA101" s="32" t="s">
        <v>72</v>
      </c>
      <c r="AB101" s="82">
        <f t="shared" ca="1" si="6"/>
        <v>5.0000000000000001E-3</v>
      </c>
    </row>
    <row r="102" spans="1:28" ht="53.25" customHeight="1" x14ac:dyDescent="0.2">
      <c r="A102" s="32" t="s">
        <v>48</v>
      </c>
      <c r="B102" s="30" t="s">
        <v>130</v>
      </c>
      <c r="C102" s="32" t="s">
        <v>99</v>
      </c>
      <c r="D102" s="32" t="s">
        <v>142</v>
      </c>
      <c r="E102" s="32" t="s">
        <v>64</v>
      </c>
      <c r="F102" s="32" t="s">
        <v>55</v>
      </c>
      <c r="G102" s="27" t="str">
        <f t="shared" si="5"/>
        <v>Jefe Oficina de Tecnologías de la Información y las Comunicaciones</v>
      </c>
      <c r="H102" s="56">
        <v>43160</v>
      </c>
      <c r="I102" s="56">
        <v>43176</v>
      </c>
      <c r="J102" s="29"/>
      <c r="K102" s="29"/>
      <c r="L102" s="29"/>
      <c r="M102" s="29"/>
      <c r="N102" s="29"/>
      <c r="O102" s="29"/>
      <c r="P102" s="29"/>
      <c r="Q102" s="29"/>
      <c r="R102" s="29"/>
      <c r="S102" s="29"/>
      <c r="T102" s="29"/>
      <c r="U102" s="29"/>
      <c r="V102" s="32" t="s">
        <v>199</v>
      </c>
      <c r="W102" s="47">
        <v>0.01</v>
      </c>
      <c r="X102" s="28">
        <v>43174</v>
      </c>
      <c r="Y102" s="30" t="s">
        <v>424</v>
      </c>
      <c r="Z102" s="52" t="s">
        <v>287</v>
      </c>
      <c r="AA102" s="32" t="s">
        <v>72</v>
      </c>
      <c r="AB102" s="82">
        <f t="shared" ca="1" si="6"/>
        <v>0.01</v>
      </c>
    </row>
    <row r="103" spans="1:28" ht="53.25" customHeight="1" x14ac:dyDescent="0.2">
      <c r="A103" s="32" t="s">
        <v>48</v>
      </c>
      <c r="B103" s="30" t="s">
        <v>131</v>
      </c>
      <c r="C103" s="32" t="s">
        <v>109</v>
      </c>
      <c r="D103" s="32" t="s">
        <v>143</v>
      </c>
      <c r="E103" s="32" t="s">
        <v>64</v>
      </c>
      <c r="F103" s="32" t="s">
        <v>53</v>
      </c>
      <c r="G103" s="27" t="str">
        <f t="shared" si="5"/>
        <v>Subdirector Financiero</v>
      </c>
      <c r="H103" s="56">
        <v>43101</v>
      </c>
      <c r="I103" s="56">
        <v>43131</v>
      </c>
      <c r="J103" s="29"/>
      <c r="K103" s="29"/>
      <c r="L103" s="29"/>
      <c r="M103" s="29"/>
      <c r="N103" s="29"/>
      <c r="O103" s="29"/>
      <c r="P103" s="29"/>
      <c r="Q103" s="29"/>
      <c r="R103" s="29"/>
      <c r="S103" s="29"/>
      <c r="T103" s="29"/>
      <c r="U103" s="29"/>
      <c r="V103" s="32" t="s">
        <v>199</v>
      </c>
      <c r="W103" s="47">
        <v>0.01</v>
      </c>
      <c r="X103" s="28">
        <v>43131</v>
      </c>
      <c r="Y103" s="30" t="s">
        <v>427</v>
      </c>
      <c r="Z103" s="52" t="s">
        <v>425</v>
      </c>
      <c r="AA103" s="32" t="s">
        <v>72</v>
      </c>
      <c r="AB103" s="82">
        <f t="shared" ca="1" si="6"/>
        <v>0.01</v>
      </c>
    </row>
    <row r="104" spans="1:28" ht="53.25" customHeight="1" x14ac:dyDescent="0.2">
      <c r="A104" s="32" t="s">
        <v>48</v>
      </c>
      <c r="B104" s="30" t="s">
        <v>131</v>
      </c>
      <c r="C104" s="32" t="s">
        <v>109</v>
      </c>
      <c r="D104" s="32" t="s">
        <v>143</v>
      </c>
      <c r="E104" s="32" t="s">
        <v>64</v>
      </c>
      <c r="F104" s="32" t="s">
        <v>53</v>
      </c>
      <c r="G104" s="27" t="str">
        <f t="shared" si="5"/>
        <v>Subdirector Financiero</v>
      </c>
      <c r="H104" s="56">
        <v>43191</v>
      </c>
      <c r="I104" s="56">
        <v>43220</v>
      </c>
      <c r="J104" s="29"/>
      <c r="K104" s="29"/>
      <c r="L104" s="29"/>
      <c r="M104" s="29"/>
      <c r="N104" s="29"/>
      <c r="O104" s="29"/>
      <c r="P104" s="29"/>
      <c r="Q104" s="29"/>
      <c r="R104" s="29"/>
      <c r="S104" s="29"/>
      <c r="T104" s="29"/>
      <c r="U104" s="29"/>
      <c r="V104" s="32" t="s">
        <v>199</v>
      </c>
      <c r="W104" s="47">
        <v>0.01</v>
      </c>
      <c r="X104" s="28">
        <v>43220</v>
      </c>
      <c r="Y104" s="30" t="s">
        <v>428</v>
      </c>
      <c r="Z104" s="52" t="s">
        <v>426</v>
      </c>
      <c r="AA104" s="32" t="s">
        <v>72</v>
      </c>
      <c r="AB104" s="82">
        <f t="shared" ca="1" si="6"/>
        <v>0.01</v>
      </c>
    </row>
    <row r="105" spans="1:28" ht="53.25" customHeight="1" x14ac:dyDescent="0.2">
      <c r="A105" s="32" t="s">
        <v>48</v>
      </c>
      <c r="B105" s="30" t="s">
        <v>131</v>
      </c>
      <c r="C105" s="32" t="s">
        <v>109</v>
      </c>
      <c r="D105" s="32" t="s">
        <v>143</v>
      </c>
      <c r="E105" s="32" t="s">
        <v>64</v>
      </c>
      <c r="F105" s="32" t="s">
        <v>53</v>
      </c>
      <c r="G105" s="27" t="str">
        <f t="shared" si="5"/>
        <v>Subdirector Financiero</v>
      </c>
      <c r="H105" s="56">
        <v>43344</v>
      </c>
      <c r="I105" s="56">
        <v>43373</v>
      </c>
      <c r="J105" s="29"/>
      <c r="K105" s="29"/>
      <c r="L105" s="29"/>
      <c r="M105" s="29"/>
      <c r="N105" s="29"/>
      <c r="O105" s="29"/>
      <c r="P105" s="29"/>
      <c r="Q105" s="29"/>
      <c r="R105" s="87"/>
      <c r="S105" s="29"/>
      <c r="T105" s="29"/>
      <c r="U105" s="29"/>
      <c r="V105" s="32" t="s">
        <v>199</v>
      </c>
      <c r="W105" s="47">
        <v>0.01</v>
      </c>
      <c r="X105" s="28">
        <v>43281</v>
      </c>
      <c r="Y105" s="30" t="s">
        <v>429</v>
      </c>
      <c r="Z105" s="52" t="s">
        <v>426</v>
      </c>
      <c r="AA105" s="32" t="s">
        <v>72</v>
      </c>
      <c r="AB105" s="82">
        <f t="shared" ca="1" si="6"/>
        <v>0.01</v>
      </c>
    </row>
    <row r="106" spans="1:28" ht="53.25" customHeight="1" x14ac:dyDescent="0.2">
      <c r="A106" s="32" t="s">
        <v>48</v>
      </c>
      <c r="B106" s="30" t="s">
        <v>131</v>
      </c>
      <c r="C106" s="32" t="s">
        <v>109</v>
      </c>
      <c r="D106" s="32" t="s">
        <v>143</v>
      </c>
      <c r="E106" s="32" t="s">
        <v>64</v>
      </c>
      <c r="F106" s="32" t="s">
        <v>53</v>
      </c>
      <c r="G106" s="27" t="str">
        <f t="shared" si="5"/>
        <v>Subdirector Financiero</v>
      </c>
      <c r="H106" s="56">
        <v>43435</v>
      </c>
      <c r="I106" s="56">
        <v>43465</v>
      </c>
      <c r="J106" s="29"/>
      <c r="K106" s="29"/>
      <c r="L106" s="29"/>
      <c r="M106" s="29"/>
      <c r="N106" s="29"/>
      <c r="O106" s="29"/>
      <c r="P106" s="29"/>
      <c r="Q106" s="29"/>
      <c r="R106" s="29"/>
      <c r="S106" s="29"/>
      <c r="T106" s="29"/>
      <c r="U106" s="29"/>
      <c r="V106" s="32" t="s">
        <v>199</v>
      </c>
      <c r="W106" s="47">
        <v>0.01</v>
      </c>
      <c r="X106" s="28">
        <v>43404</v>
      </c>
      <c r="Y106" s="30" t="s">
        <v>431</v>
      </c>
      <c r="Z106" s="52" t="s">
        <v>430</v>
      </c>
      <c r="AA106" s="32" t="s">
        <v>72</v>
      </c>
      <c r="AB106" s="82">
        <f t="shared" ca="1" si="6"/>
        <v>0.01</v>
      </c>
    </row>
    <row r="107" spans="1:28" ht="53.25" customHeight="1" x14ac:dyDescent="0.2">
      <c r="A107" s="32" t="s">
        <v>49</v>
      </c>
      <c r="B107" s="30" t="s">
        <v>134</v>
      </c>
      <c r="C107" s="32" t="s">
        <v>111</v>
      </c>
      <c r="D107" s="32" t="s">
        <v>144</v>
      </c>
      <c r="E107" s="32" t="s">
        <v>64</v>
      </c>
      <c r="F107" s="32" t="s">
        <v>56</v>
      </c>
      <c r="G107" s="27" t="str">
        <f t="shared" si="5"/>
        <v>Asesor de Control Interno</v>
      </c>
      <c r="H107" s="56">
        <v>43101</v>
      </c>
      <c r="I107" s="56">
        <v>43103</v>
      </c>
      <c r="J107" s="29"/>
      <c r="K107" s="29"/>
      <c r="L107" s="29"/>
      <c r="M107" s="29"/>
      <c r="N107" s="29"/>
      <c r="O107" s="29"/>
      <c r="P107" s="29"/>
      <c r="Q107" s="29"/>
      <c r="R107" s="29"/>
      <c r="S107" s="29"/>
      <c r="T107" s="29"/>
      <c r="U107" s="29"/>
      <c r="V107" s="32" t="s">
        <v>199</v>
      </c>
      <c r="W107" s="47">
        <v>2E-3</v>
      </c>
      <c r="X107" s="28">
        <v>43130</v>
      </c>
      <c r="Y107" s="30" t="s">
        <v>288</v>
      </c>
      <c r="Z107" s="52" t="s">
        <v>217</v>
      </c>
      <c r="AA107" s="32" t="s">
        <v>74</v>
      </c>
      <c r="AB107" s="82">
        <f t="shared" ca="1" si="6"/>
        <v>2E-3</v>
      </c>
    </row>
    <row r="108" spans="1:28" ht="53.25" customHeight="1" x14ac:dyDescent="0.2">
      <c r="A108" s="32" t="s">
        <v>49</v>
      </c>
      <c r="B108" s="30" t="s">
        <v>134</v>
      </c>
      <c r="C108" s="32" t="s">
        <v>111</v>
      </c>
      <c r="D108" s="32" t="s">
        <v>144</v>
      </c>
      <c r="E108" s="32" t="s">
        <v>64</v>
      </c>
      <c r="F108" s="32" t="s">
        <v>56</v>
      </c>
      <c r="G108" s="27" t="str">
        <f t="shared" si="5"/>
        <v>Asesor de Control Interno</v>
      </c>
      <c r="H108" s="56">
        <v>43132</v>
      </c>
      <c r="I108" s="56">
        <v>43134</v>
      </c>
      <c r="J108" s="29"/>
      <c r="K108" s="29"/>
      <c r="L108" s="29"/>
      <c r="M108" s="29"/>
      <c r="N108" s="29"/>
      <c r="O108" s="29"/>
      <c r="P108" s="29"/>
      <c r="Q108" s="29"/>
      <c r="R108" s="29"/>
      <c r="S108" s="29"/>
      <c r="T108" s="29"/>
      <c r="U108" s="29"/>
      <c r="V108" s="32" t="s">
        <v>199</v>
      </c>
      <c r="W108" s="47">
        <v>2E-3</v>
      </c>
      <c r="X108" s="28">
        <v>43159</v>
      </c>
      <c r="Y108" s="30" t="s">
        <v>288</v>
      </c>
      <c r="Z108" s="52" t="s">
        <v>217</v>
      </c>
      <c r="AA108" s="32" t="s">
        <v>74</v>
      </c>
      <c r="AB108" s="82">
        <f t="shared" ca="1" si="6"/>
        <v>2E-3</v>
      </c>
    </row>
    <row r="109" spans="1:28" ht="53.25" customHeight="1" x14ac:dyDescent="0.2">
      <c r="A109" s="32" t="s">
        <v>49</v>
      </c>
      <c r="B109" s="30" t="s">
        <v>134</v>
      </c>
      <c r="C109" s="32" t="s">
        <v>111</v>
      </c>
      <c r="D109" s="32" t="s">
        <v>144</v>
      </c>
      <c r="E109" s="32" t="s">
        <v>64</v>
      </c>
      <c r="F109" s="32" t="s">
        <v>56</v>
      </c>
      <c r="G109" s="27" t="str">
        <f t="shared" si="5"/>
        <v>Asesor de Control Interno</v>
      </c>
      <c r="H109" s="56">
        <v>43160</v>
      </c>
      <c r="I109" s="56">
        <v>43162</v>
      </c>
      <c r="J109" s="29"/>
      <c r="K109" s="29"/>
      <c r="L109" s="29"/>
      <c r="M109" s="29"/>
      <c r="N109" s="29"/>
      <c r="O109" s="29"/>
      <c r="P109" s="29"/>
      <c r="Q109" s="29"/>
      <c r="R109" s="29"/>
      <c r="S109" s="29"/>
      <c r="T109" s="29"/>
      <c r="U109" s="29"/>
      <c r="V109" s="32" t="s">
        <v>199</v>
      </c>
      <c r="W109" s="47">
        <v>2E-3</v>
      </c>
      <c r="X109" s="28">
        <v>43189</v>
      </c>
      <c r="Y109" s="30" t="s">
        <v>289</v>
      </c>
      <c r="Z109" s="52" t="s">
        <v>217</v>
      </c>
      <c r="AA109" s="32" t="s">
        <v>74</v>
      </c>
      <c r="AB109" s="82">
        <f t="shared" ca="1" si="6"/>
        <v>2E-3</v>
      </c>
    </row>
    <row r="110" spans="1:28" ht="53.25" customHeight="1" x14ac:dyDescent="0.2">
      <c r="A110" s="32" t="s">
        <v>49</v>
      </c>
      <c r="B110" s="30" t="s">
        <v>134</v>
      </c>
      <c r="C110" s="32" t="s">
        <v>111</v>
      </c>
      <c r="D110" s="32" t="s">
        <v>144</v>
      </c>
      <c r="E110" s="32" t="s">
        <v>64</v>
      </c>
      <c r="F110" s="32" t="s">
        <v>56</v>
      </c>
      <c r="G110" s="27" t="str">
        <f t="shared" si="5"/>
        <v>Asesor de Control Interno</v>
      </c>
      <c r="H110" s="56">
        <v>43191</v>
      </c>
      <c r="I110" s="56">
        <v>43193</v>
      </c>
      <c r="J110" s="29"/>
      <c r="K110" s="29"/>
      <c r="L110" s="29"/>
      <c r="M110" s="29"/>
      <c r="N110" s="29"/>
      <c r="O110" s="29"/>
      <c r="P110" s="29"/>
      <c r="Q110" s="29"/>
      <c r="R110" s="29"/>
      <c r="S110" s="29"/>
      <c r="T110" s="29"/>
      <c r="U110" s="29"/>
      <c r="V110" s="32" t="s">
        <v>199</v>
      </c>
      <c r="W110" s="47">
        <v>2E-3</v>
      </c>
      <c r="X110" s="28">
        <v>43220</v>
      </c>
      <c r="Y110" s="30" t="s">
        <v>290</v>
      </c>
      <c r="Z110" s="52" t="s">
        <v>217</v>
      </c>
      <c r="AA110" s="32" t="s">
        <v>74</v>
      </c>
      <c r="AB110" s="82">
        <f t="shared" ca="1" si="6"/>
        <v>2E-3</v>
      </c>
    </row>
    <row r="111" spans="1:28" ht="53.25" customHeight="1" x14ac:dyDescent="0.2">
      <c r="A111" s="32" t="s">
        <v>49</v>
      </c>
      <c r="B111" s="30" t="s">
        <v>134</v>
      </c>
      <c r="C111" s="32" t="s">
        <v>111</v>
      </c>
      <c r="D111" s="32" t="s">
        <v>144</v>
      </c>
      <c r="E111" s="32" t="s">
        <v>64</v>
      </c>
      <c r="F111" s="32" t="s">
        <v>56</v>
      </c>
      <c r="G111" s="27" t="str">
        <f t="shared" si="5"/>
        <v>Asesor de Control Interno</v>
      </c>
      <c r="H111" s="56">
        <v>43221</v>
      </c>
      <c r="I111" s="56">
        <v>43251</v>
      </c>
      <c r="J111" s="29"/>
      <c r="K111" s="29"/>
      <c r="L111" s="29"/>
      <c r="M111" s="29"/>
      <c r="N111" s="29"/>
      <c r="O111" s="29"/>
      <c r="P111" s="29"/>
      <c r="Q111" s="29"/>
      <c r="R111" s="29"/>
      <c r="S111" s="29"/>
      <c r="T111" s="29"/>
      <c r="U111" s="29"/>
      <c r="V111" s="32" t="s">
        <v>199</v>
      </c>
      <c r="W111" s="47">
        <v>2E-3</v>
      </c>
      <c r="X111" s="28">
        <v>43229</v>
      </c>
      <c r="Y111" s="30" t="s">
        <v>291</v>
      </c>
      <c r="Z111" s="52" t="s">
        <v>217</v>
      </c>
      <c r="AA111" s="32" t="s">
        <v>74</v>
      </c>
      <c r="AB111" s="82">
        <f t="shared" ca="1" si="6"/>
        <v>2E-3</v>
      </c>
    </row>
    <row r="112" spans="1:28" ht="53.25" customHeight="1" x14ac:dyDescent="0.2">
      <c r="A112" s="32" t="s">
        <v>49</v>
      </c>
      <c r="B112" s="30" t="s">
        <v>134</v>
      </c>
      <c r="C112" s="32" t="s">
        <v>111</v>
      </c>
      <c r="D112" s="32" t="s">
        <v>144</v>
      </c>
      <c r="E112" s="32" t="s">
        <v>64</v>
      </c>
      <c r="F112" s="32" t="s">
        <v>56</v>
      </c>
      <c r="G112" s="27" t="str">
        <f t="shared" si="5"/>
        <v>Asesor de Control Interno</v>
      </c>
      <c r="H112" s="56">
        <v>43252</v>
      </c>
      <c r="I112" s="56">
        <v>43254</v>
      </c>
      <c r="J112" s="29"/>
      <c r="K112" s="29"/>
      <c r="L112" s="29"/>
      <c r="M112" s="29"/>
      <c r="N112" s="29"/>
      <c r="O112" s="29"/>
      <c r="P112" s="29"/>
      <c r="Q112" s="29"/>
      <c r="R112" s="29"/>
      <c r="S112" s="29"/>
      <c r="T112" s="29"/>
      <c r="U112" s="29"/>
      <c r="V112" s="32" t="s">
        <v>199</v>
      </c>
      <c r="W112" s="47">
        <v>2E-3</v>
      </c>
      <c r="X112" s="28">
        <v>43256</v>
      </c>
      <c r="Y112" s="30" t="s">
        <v>292</v>
      </c>
      <c r="Z112" s="52" t="s">
        <v>217</v>
      </c>
      <c r="AA112" s="32" t="s">
        <v>74</v>
      </c>
      <c r="AB112" s="82">
        <f t="shared" ca="1" si="6"/>
        <v>2E-3</v>
      </c>
    </row>
    <row r="113" spans="1:28" ht="53.25" customHeight="1" x14ac:dyDescent="0.2">
      <c r="A113" s="32" t="s">
        <v>49</v>
      </c>
      <c r="B113" s="30" t="s">
        <v>134</v>
      </c>
      <c r="C113" s="32" t="s">
        <v>111</v>
      </c>
      <c r="D113" s="32" t="s">
        <v>144</v>
      </c>
      <c r="E113" s="32" t="s">
        <v>64</v>
      </c>
      <c r="F113" s="32" t="s">
        <v>56</v>
      </c>
      <c r="G113" s="27" t="str">
        <f t="shared" si="5"/>
        <v>Asesor de Control Interno</v>
      </c>
      <c r="H113" s="56">
        <v>43282</v>
      </c>
      <c r="I113" s="56">
        <v>43284</v>
      </c>
      <c r="J113" s="29"/>
      <c r="K113" s="29"/>
      <c r="L113" s="29"/>
      <c r="M113" s="29"/>
      <c r="N113" s="29"/>
      <c r="O113" s="29"/>
      <c r="P113" s="29"/>
      <c r="Q113" s="29"/>
      <c r="R113" s="29"/>
      <c r="S113" s="29"/>
      <c r="T113" s="29"/>
      <c r="U113" s="29"/>
      <c r="V113" s="32" t="s">
        <v>199</v>
      </c>
      <c r="W113" s="47">
        <v>2E-3</v>
      </c>
      <c r="X113" s="28">
        <v>43286</v>
      </c>
      <c r="Y113" s="30" t="s">
        <v>435</v>
      </c>
      <c r="Z113" s="52" t="s">
        <v>434</v>
      </c>
      <c r="AA113" s="32" t="s">
        <v>74</v>
      </c>
      <c r="AB113" s="82">
        <f t="shared" ca="1" si="6"/>
        <v>2E-3</v>
      </c>
    </row>
    <row r="114" spans="1:28" ht="53.25" customHeight="1" x14ac:dyDescent="0.2">
      <c r="A114" s="32" t="s">
        <v>49</v>
      </c>
      <c r="B114" s="30" t="s">
        <v>134</v>
      </c>
      <c r="C114" s="32" t="s">
        <v>111</v>
      </c>
      <c r="D114" s="32" t="s">
        <v>144</v>
      </c>
      <c r="E114" s="32" t="s">
        <v>64</v>
      </c>
      <c r="F114" s="32" t="s">
        <v>56</v>
      </c>
      <c r="G114" s="27" t="str">
        <f t="shared" si="5"/>
        <v>Asesor de Control Interno</v>
      </c>
      <c r="H114" s="56">
        <v>43313</v>
      </c>
      <c r="I114" s="56">
        <v>43315</v>
      </c>
      <c r="J114" s="29"/>
      <c r="K114" s="29"/>
      <c r="L114" s="29"/>
      <c r="M114" s="29"/>
      <c r="N114" s="29"/>
      <c r="O114" s="29"/>
      <c r="P114" s="29"/>
      <c r="Q114" s="29"/>
      <c r="R114" s="29"/>
      <c r="S114" s="29"/>
      <c r="T114" s="29"/>
      <c r="U114" s="29"/>
      <c r="V114" s="32" t="s">
        <v>199</v>
      </c>
      <c r="W114" s="47">
        <v>4.0000000000000001E-3</v>
      </c>
      <c r="X114" s="51"/>
      <c r="Y114" s="52" t="s">
        <v>482</v>
      </c>
      <c r="Z114" s="52" t="s">
        <v>482</v>
      </c>
      <c r="AA114" s="53"/>
      <c r="AB114" s="81">
        <f t="shared" ca="1" si="6"/>
        <v>0</v>
      </c>
    </row>
    <row r="115" spans="1:28" ht="53.25" customHeight="1" x14ac:dyDescent="0.2">
      <c r="A115" s="32" t="s">
        <v>49</v>
      </c>
      <c r="B115" s="30" t="s">
        <v>134</v>
      </c>
      <c r="C115" s="32" t="s">
        <v>111</v>
      </c>
      <c r="D115" s="32" t="s">
        <v>144</v>
      </c>
      <c r="E115" s="32" t="s">
        <v>64</v>
      </c>
      <c r="F115" s="32" t="s">
        <v>56</v>
      </c>
      <c r="G115" s="27" t="str">
        <f t="shared" si="5"/>
        <v>Asesor de Control Interno</v>
      </c>
      <c r="H115" s="56">
        <v>43344</v>
      </c>
      <c r="I115" s="56">
        <v>43346</v>
      </c>
      <c r="J115" s="29"/>
      <c r="K115" s="29"/>
      <c r="L115" s="29"/>
      <c r="M115" s="29"/>
      <c r="N115" s="29"/>
      <c r="O115" s="29"/>
      <c r="P115" s="29"/>
      <c r="Q115" s="29"/>
      <c r="R115" s="29"/>
      <c r="S115" s="29"/>
      <c r="T115" s="29"/>
      <c r="U115" s="29"/>
      <c r="V115" s="32" t="s">
        <v>199</v>
      </c>
      <c r="W115" s="47">
        <v>2E-3</v>
      </c>
      <c r="X115" s="28">
        <v>43367</v>
      </c>
      <c r="Y115" s="30" t="s">
        <v>432</v>
      </c>
      <c r="Z115" s="52" t="s">
        <v>433</v>
      </c>
      <c r="AA115" s="32" t="s">
        <v>74</v>
      </c>
      <c r="AB115" s="82">
        <f t="shared" ca="1" si="6"/>
        <v>2E-3</v>
      </c>
    </row>
    <row r="116" spans="1:28" ht="53.25" customHeight="1" x14ac:dyDescent="0.2">
      <c r="A116" s="32" t="s">
        <v>49</v>
      </c>
      <c r="B116" s="30" t="s">
        <v>134</v>
      </c>
      <c r="C116" s="32" t="s">
        <v>111</v>
      </c>
      <c r="D116" s="32" t="s">
        <v>144</v>
      </c>
      <c r="E116" s="32" t="s">
        <v>64</v>
      </c>
      <c r="F116" s="32" t="s">
        <v>56</v>
      </c>
      <c r="G116" s="27" t="str">
        <f t="shared" si="5"/>
        <v>Asesor de Control Interno</v>
      </c>
      <c r="H116" s="56">
        <v>43374</v>
      </c>
      <c r="I116" s="56">
        <v>43376</v>
      </c>
      <c r="J116" s="29"/>
      <c r="K116" s="29"/>
      <c r="L116" s="29"/>
      <c r="M116" s="29"/>
      <c r="N116" s="29"/>
      <c r="O116" s="29"/>
      <c r="P116" s="29"/>
      <c r="Q116" s="29"/>
      <c r="R116" s="29"/>
      <c r="S116" s="29"/>
      <c r="T116" s="29"/>
      <c r="U116" s="29"/>
      <c r="V116" s="32" t="s">
        <v>199</v>
      </c>
      <c r="W116" s="47">
        <v>2E-3</v>
      </c>
      <c r="X116" s="28">
        <v>43385</v>
      </c>
      <c r="Y116" s="30" t="s">
        <v>441</v>
      </c>
      <c r="Z116" s="52" t="s">
        <v>440</v>
      </c>
      <c r="AA116" s="32" t="s">
        <v>74</v>
      </c>
      <c r="AB116" s="82">
        <f t="shared" ca="1" si="6"/>
        <v>2E-3</v>
      </c>
    </row>
    <row r="117" spans="1:28" ht="53.25" customHeight="1" x14ac:dyDescent="0.2">
      <c r="A117" s="32" t="s">
        <v>49</v>
      </c>
      <c r="B117" s="30" t="s">
        <v>134</v>
      </c>
      <c r="C117" s="32" t="s">
        <v>111</v>
      </c>
      <c r="D117" s="32" t="s">
        <v>144</v>
      </c>
      <c r="E117" s="32" t="s">
        <v>64</v>
      </c>
      <c r="F117" s="32" t="s">
        <v>56</v>
      </c>
      <c r="G117" s="27" t="str">
        <f t="shared" si="5"/>
        <v>Asesor de Control Interno</v>
      </c>
      <c r="H117" s="56">
        <v>43405</v>
      </c>
      <c r="I117" s="56">
        <v>43407</v>
      </c>
      <c r="J117" s="29"/>
      <c r="K117" s="29"/>
      <c r="L117" s="29"/>
      <c r="M117" s="29"/>
      <c r="N117" s="29"/>
      <c r="O117" s="29"/>
      <c r="P117" s="29"/>
      <c r="Q117" s="29"/>
      <c r="R117" s="29"/>
      <c r="S117" s="29"/>
      <c r="T117" s="29"/>
      <c r="U117" s="29"/>
      <c r="V117" s="32" t="s">
        <v>199</v>
      </c>
      <c r="W117" s="47">
        <v>2E-3</v>
      </c>
      <c r="X117" s="28">
        <v>43410</v>
      </c>
      <c r="Y117" s="30" t="s">
        <v>437</v>
      </c>
      <c r="Z117" s="52" t="s">
        <v>438</v>
      </c>
      <c r="AA117" s="32" t="s">
        <v>74</v>
      </c>
      <c r="AB117" s="82">
        <f t="shared" ca="1" si="6"/>
        <v>2E-3</v>
      </c>
    </row>
    <row r="118" spans="1:28" ht="53.25" customHeight="1" x14ac:dyDescent="0.2">
      <c r="A118" s="32" t="s">
        <v>49</v>
      </c>
      <c r="B118" s="30" t="s">
        <v>134</v>
      </c>
      <c r="C118" s="32" t="s">
        <v>111</v>
      </c>
      <c r="D118" s="32" t="s">
        <v>144</v>
      </c>
      <c r="E118" s="32" t="s">
        <v>64</v>
      </c>
      <c r="F118" s="32" t="s">
        <v>56</v>
      </c>
      <c r="G118" s="27" t="str">
        <f t="shared" si="5"/>
        <v>Asesor de Control Interno</v>
      </c>
      <c r="H118" s="56">
        <v>43435</v>
      </c>
      <c r="I118" s="56">
        <v>43437</v>
      </c>
      <c r="J118" s="29"/>
      <c r="K118" s="29"/>
      <c r="L118" s="29"/>
      <c r="M118" s="29"/>
      <c r="N118" s="29"/>
      <c r="O118" s="29"/>
      <c r="P118" s="29"/>
      <c r="Q118" s="29"/>
      <c r="R118" s="29"/>
      <c r="S118" s="29"/>
      <c r="T118" s="29"/>
      <c r="U118" s="29"/>
      <c r="V118" s="32" t="s">
        <v>199</v>
      </c>
      <c r="W118" s="47">
        <v>2E-3</v>
      </c>
      <c r="X118" s="28">
        <v>43447</v>
      </c>
      <c r="Y118" s="30" t="s">
        <v>436</v>
      </c>
      <c r="Z118" s="52" t="s">
        <v>439</v>
      </c>
      <c r="AA118" s="32" t="s">
        <v>74</v>
      </c>
      <c r="AB118" s="82">
        <f t="shared" ca="1" si="6"/>
        <v>2E-3</v>
      </c>
    </row>
    <row r="119" spans="1:28" ht="53.25" customHeight="1" x14ac:dyDescent="0.2">
      <c r="A119" s="32" t="s">
        <v>49</v>
      </c>
      <c r="B119" s="30" t="s">
        <v>135</v>
      </c>
      <c r="C119" s="32" t="s">
        <v>111</v>
      </c>
      <c r="D119" s="32" t="s">
        <v>144</v>
      </c>
      <c r="E119" s="32" t="s">
        <v>64</v>
      </c>
      <c r="F119" s="32" t="s">
        <v>54</v>
      </c>
      <c r="G119" s="27" t="str">
        <f t="shared" si="5"/>
        <v>Asesor de Control Interno</v>
      </c>
      <c r="H119" s="56">
        <v>43160</v>
      </c>
      <c r="I119" s="56">
        <v>43220</v>
      </c>
      <c r="J119" s="29"/>
      <c r="K119" s="29"/>
      <c r="L119" s="29"/>
      <c r="M119" s="29"/>
      <c r="N119" s="29"/>
      <c r="O119" s="29"/>
      <c r="P119" s="29"/>
      <c r="Q119" s="29"/>
      <c r="R119" s="29"/>
      <c r="S119" s="29"/>
      <c r="T119" s="29"/>
      <c r="U119" s="29"/>
      <c r="V119" s="53" t="s">
        <v>199</v>
      </c>
      <c r="W119" s="57">
        <v>0.01</v>
      </c>
      <c r="X119" s="56">
        <v>43195</v>
      </c>
      <c r="Y119" s="52" t="s">
        <v>442</v>
      </c>
      <c r="Z119" s="52" t="s">
        <v>333</v>
      </c>
      <c r="AA119" s="53" t="s">
        <v>74</v>
      </c>
      <c r="AB119" s="82">
        <f t="shared" ca="1" si="6"/>
        <v>0.01</v>
      </c>
    </row>
    <row r="120" spans="1:28" ht="53.25" customHeight="1" x14ac:dyDescent="0.2">
      <c r="A120" s="32" t="s">
        <v>49</v>
      </c>
      <c r="B120" s="30" t="s">
        <v>136</v>
      </c>
      <c r="C120" s="32" t="s">
        <v>111</v>
      </c>
      <c r="D120" s="32" t="s">
        <v>144</v>
      </c>
      <c r="E120" s="32" t="s">
        <v>64</v>
      </c>
      <c r="F120" s="32" t="s">
        <v>52</v>
      </c>
      <c r="G120" s="27" t="str">
        <f t="shared" si="5"/>
        <v>Asesor de Control Interno</v>
      </c>
      <c r="H120" s="56">
        <v>43173</v>
      </c>
      <c r="I120" s="56">
        <v>43220</v>
      </c>
      <c r="J120" s="29"/>
      <c r="K120" s="29"/>
      <c r="L120" s="29"/>
      <c r="M120" s="29"/>
      <c r="N120" s="29"/>
      <c r="O120" s="29"/>
      <c r="P120" s="29"/>
      <c r="Q120" s="29"/>
      <c r="R120" s="29"/>
      <c r="S120" s="29"/>
      <c r="T120" s="29"/>
      <c r="U120" s="29"/>
      <c r="V120" s="53" t="s">
        <v>199</v>
      </c>
      <c r="W120" s="57">
        <v>5.0000000000000001E-3</v>
      </c>
      <c r="X120" s="56">
        <v>43313</v>
      </c>
      <c r="Y120" s="52" t="s">
        <v>465</v>
      </c>
      <c r="Z120" s="52" t="s">
        <v>334</v>
      </c>
      <c r="AA120" s="53" t="s">
        <v>74</v>
      </c>
      <c r="AB120" s="82">
        <f t="shared" ca="1" si="6"/>
        <v>5.0000000000000001E-3</v>
      </c>
    </row>
    <row r="121" spans="1:28" ht="53.25" customHeight="1" x14ac:dyDescent="0.2">
      <c r="A121" s="32" t="s">
        <v>49</v>
      </c>
      <c r="B121" s="30" t="s">
        <v>138</v>
      </c>
      <c r="C121" s="32" t="s">
        <v>111</v>
      </c>
      <c r="D121" s="32" t="s">
        <v>144</v>
      </c>
      <c r="E121" s="32" t="s">
        <v>64</v>
      </c>
      <c r="F121" s="32" t="s">
        <v>52</v>
      </c>
      <c r="G121" s="27" t="str">
        <f t="shared" si="5"/>
        <v>Asesor de Control Interno</v>
      </c>
      <c r="H121" s="56">
        <v>43101</v>
      </c>
      <c r="I121" s="56">
        <v>43131</v>
      </c>
      <c r="J121" s="29"/>
      <c r="K121" s="29"/>
      <c r="L121" s="29"/>
      <c r="M121" s="29"/>
      <c r="N121" s="29"/>
      <c r="O121" s="29"/>
      <c r="P121" s="29"/>
      <c r="Q121" s="29"/>
      <c r="R121" s="29"/>
      <c r="S121" s="29"/>
      <c r="T121" s="29"/>
      <c r="U121" s="29"/>
      <c r="V121" s="32" t="s">
        <v>335</v>
      </c>
      <c r="W121" s="47">
        <v>0.02</v>
      </c>
      <c r="X121" s="28">
        <v>43130</v>
      </c>
      <c r="Y121" s="30" t="s">
        <v>218</v>
      </c>
      <c r="Z121" s="52" t="s">
        <v>448</v>
      </c>
      <c r="AA121" s="32" t="s">
        <v>74</v>
      </c>
      <c r="AB121" s="82">
        <f t="shared" ca="1" si="6"/>
        <v>0.02</v>
      </c>
    </row>
    <row r="122" spans="1:28" ht="53.25" customHeight="1" x14ac:dyDescent="0.2">
      <c r="A122" s="32" t="s">
        <v>49</v>
      </c>
      <c r="B122" s="30" t="s">
        <v>138</v>
      </c>
      <c r="C122" s="32" t="s">
        <v>111</v>
      </c>
      <c r="D122" s="32" t="s">
        <v>144</v>
      </c>
      <c r="E122" s="32" t="s">
        <v>64</v>
      </c>
      <c r="F122" s="32" t="s">
        <v>52</v>
      </c>
      <c r="G122" s="27" t="str">
        <f t="shared" si="5"/>
        <v>Asesor de Control Interno</v>
      </c>
      <c r="H122" s="56">
        <v>43282</v>
      </c>
      <c r="I122" s="56">
        <v>43312</v>
      </c>
      <c r="J122" s="29"/>
      <c r="K122" s="29"/>
      <c r="L122" s="29"/>
      <c r="M122" s="29"/>
      <c r="N122" s="29"/>
      <c r="O122" s="29"/>
      <c r="P122" s="29"/>
      <c r="Q122" s="29"/>
      <c r="R122" s="29"/>
      <c r="S122" s="29"/>
      <c r="T122" s="29"/>
      <c r="U122" s="29"/>
      <c r="V122" s="32" t="s">
        <v>335</v>
      </c>
      <c r="W122" s="47">
        <v>0.02</v>
      </c>
      <c r="X122" s="28">
        <v>43353</v>
      </c>
      <c r="Y122" s="30" t="s">
        <v>293</v>
      </c>
      <c r="Z122" s="52" t="s">
        <v>443</v>
      </c>
      <c r="AA122" s="32" t="s">
        <v>74</v>
      </c>
      <c r="AB122" s="82">
        <f t="shared" ca="1" si="6"/>
        <v>0.02</v>
      </c>
    </row>
    <row r="123" spans="1:28" ht="53.25" customHeight="1" x14ac:dyDescent="0.2">
      <c r="A123" s="32" t="s">
        <v>49</v>
      </c>
      <c r="B123" s="30" t="s">
        <v>164</v>
      </c>
      <c r="C123" s="32" t="s">
        <v>111</v>
      </c>
      <c r="D123" s="32" t="s">
        <v>144</v>
      </c>
      <c r="E123" s="32" t="s">
        <v>64</v>
      </c>
      <c r="F123" s="32" t="s">
        <v>52</v>
      </c>
      <c r="G123" s="27" t="str">
        <f t="shared" si="5"/>
        <v>Asesor de Control Interno</v>
      </c>
      <c r="H123" s="56">
        <v>43101</v>
      </c>
      <c r="I123" s="56">
        <v>43103</v>
      </c>
      <c r="J123" s="29"/>
      <c r="K123" s="29"/>
      <c r="L123" s="29"/>
      <c r="M123" s="29"/>
      <c r="N123" s="29"/>
      <c r="O123" s="29"/>
      <c r="P123" s="29"/>
      <c r="Q123" s="29"/>
      <c r="R123" s="29"/>
      <c r="S123" s="29"/>
      <c r="T123" s="29"/>
      <c r="U123" s="29"/>
      <c r="V123" s="32" t="s">
        <v>201</v>
      </c>
      <c r="W123" s="47">
        <v>2E-3</v>
      </c>
      <c r="X123" s="28">
        <v>43115</v>
      </c>
      <c r="Y123" s="30" t="s">
        <v>294</v>
      </c>
      <c r="Z123" s="52" t="s">
        <v>444</v>
      </c>
      <c r="AA123" s="32" t="s">
        <v>74</v>
      </c>
      <c r="AB123" s="82">
        <f t="shared" ca="1" si="6"/>
        <v>2E-3</v>
      </c>
    </row>
    <row r="124" spans="1:28" ht="53.25" customHeight="1" x14ac:dyDescent="0.2">
      <c r="A124" s="32" t="s">
        <v>49</v>
      </c>
      <c r="B124" s="30" t="s">
        <v>164</v>
      </c>
      <c r="C124" s="32" t="s">
        <v>111</v>
      </c>
      <c r="D124" s="32" t="s">
        <v>144</v>
      </c>
      <c r="E124" s="32" t="s">
        <v>64</v>
      </c>
      <c r="F124" s="32" t="s">
        <v>52</v>
      </c>
      <c r="G124" s="27" t="str">
        <f t="shared" si="5"/>
        <v>Asesor de Control Interno</v>
      </c>
      <c r="H124" s="56">
        <v>43132</v>
      </c>
      <c r="I124" s="56">
        <v>43134</v>
      </c>
      <c r="J124" s="29"/>
      <c r="K124" s="29"/>
      <c r="L124" s="29"/>
      <c r="M124" s="29"/>
      <c r="N124" s="29"/>
      <c r="O124" s="29"/>
      <c r="P124" s="29"/>
      <c r="Q124" s="29"/>
      <c r="R124" s="29"/>
      <c r="S124" s="29"/>
      <c r="T124" s="29"/>
      <c r="U124" s="29"/>
      <c r="V124" s="32" t="s">
        <v>201</v>
      </c>
      <c r="W124" s="47">
        <v>2E-3</v>
      </c>
      <c r="X124" s="28">
        <v>43146</v>
      </c>
      <c r="Y124" s="30" t="s">
        <v>294</v>
      </c>
      <c r="Z124" s="52" t="s">
        <v>249</v>
      </c>
      <c r="AA124" s="32" t="s">
        <v>74</v>
      </c>
      <c r="AB124" s="82">
        <f t="shared" ca="1" si="6"/>
        <v>2E-3</v>
      </c>
    </row>
    <row r="125" spans="1:28" ht="53.25" customHeight="1" x14ac:dyDescent="0.2">
      <c r="A125" s="32" t="s">
        <v>49</v>
      </c>
      <c r="B125" s="30" t="s">
        <v>164</v>
      </c>
      <c r="C125" s="32" t="s">
        <v>111</v>
      </c>
      <c r="D125" s="32" t="s">
        <v>144</v>
      </c>
      <c r="E125" s="32" t="s">
        <v>64</v>
      </c>
      <c r="F125" s="32" t="s">
        <v>52</v>
      </c>
      <c r="G125" s="27" t="str">
        <f t="shared" si="5"/>
        <v>Asesor de Control Interno</v>
      </c>
      <c r="H125" s="56">
        <v>43160</v>
      </c>
      <c r="I125" s="56">
        <v>43162</v>
      </c>
      <c r="J125" s="29"/>
      <c r="K125" s="29"/>
      <c r="L125" s="29"/>
      <c r="M125" s="29"/>
      <c r="N125" s="29"/>
      <c r="O125" s="29"/>
      <c r="P125" s="29"/>
      <c r="Q125" s="29"/>
      <c r="R125" s="29"/>
      <c r="S125" s="29"/>
      <c r="T125" s="29"/>
      <c r="U125" s="29"/>
      <c r="V125" s="32" t="s">
        <v>201</v>
      </c>
      <c r="W125" s="47">
        <v>2E-3</v>
      </c>
      <c r="X125" s="28">
        <v>43174</v>
      </c>
      <c r="Y125" s="30" t="s">
        <v>295</v>
      </c>
      <c r="Z125" s="52" t="s">
        <v>250</v>
      </c>
      <c r="AA125" s="32" t="s">
        <v>74</v>
      </c>
      <c r="AB125" s="82">
        <f t="shared" ca="1" si="6"/>
        <v>2E-3</v>
      </c>
    </row>
    <row r="126" spans="1:28" ht="53.25" customHeight="1" x14ac:dyDescent="0.2">
      <c r="A126" s="32" t="s">
        <v>49</v>
      </c>
      <c r="B126" s="30" t="s">
        <v>164</v>
      </c>
      <c r="C126" s="32" t="s">
        <v>111</v>
      </c>
      <c r="D126" s="32" t="s">
        <v>144</v>
      </c>
      <c r="E126" s="32" t="s">
        <v>64</v>
      </c>
      <c r="F126" s="32" t="s">
        <v>52</v>
      </c>
      <c r="G126" s="27" t="str">
        <f t="shared" si="5"/>
        <v>Asesor de Control Interno</v>
      </c>
      <c r="H126" s="56">
        <v>43191</v>
      </c>
      <c r="I126" s="56">
        <v>43193</v>
      </c>
      <c r="J126" s="29"/>
      <c r="K126" s="29"/>
      <c r="L126" s="29"/>
      <c r="M126" s="29"/>
      <c r="N126" s="29"/>
      <c r="O126" s="29"/>
      <c r="P126" s="29"/>
      <c r="Q126" s="29"/>
      <c r="R126" s="29"/>
      <c r="S126" s="29"/>
      <c r="T126" s="29"/>
      <c r="U126" s="29"/>
      <c r="V126" s="32" t="s">
        <v>201</v>
      </c>
      <c r="W126" s="47">
        <v>2E-3</v>
      </c>
      <c r="X126" s="28">
        <v>43205</v>
      </c>
      <c r="Y126" s="30" t="s">
        <v>296</v>
      </c>
      <c r="Z126" s="52" t="s">
        <v>251</v>
      </c>
      <c r="AA126" s="32" t="s">
        <v>74</v>
      </c>
      <c r="AB126" s="82">
        <f t="shared" ca="1" si="6"/>
        <v>2E-3</v>
      </c>
    </row>
    <row r="127" spans="1:28" ht="53.25" customHeight="1" x14ac:dyDescent="0.2">
      <c r="A127" s="32" t="s">
        <v>49</v>
      </c>
      <c r="B127" s="30" t="s">
        <v>164</v>
      </c>
      <c r="C127" s="32" t="s">
        <v>111</v>
      </c>
      <c r="D127" s="32" t="s">
        <v>144</v>
      </c>
      <c r="E127" s="32" t="s">
        <v>64</v>
      </c>
      <c r="F127" s="32" t="s">
        <v>52</v>
      </c>
      <c r="G127" s="27" t="str">
        <f t="shared" si="5"/>
        <v>Asesor de Control Interno</v>
      </c>
      <c r="H127" s="56">
        <v>43221</v>
      </c>
      <c r="I127" s="56">
        <v>43251</v>
      </c>
      <c r="J127" s="29"/>
      <c r="K127" s="29"/>
      <c r="L127" s="29"/>
      <c r="M127" s="29"/>
      <c r="N127" s="29"/>
      <c r="O127" s="29"/>
      <c r="P127" s="29"/>
      <c r="Q127" s="29"/>
      <c r="R127" s="29"/>
      <c r="S127" s="29"/>
      <c r="T127" s="29"/>
      <c r="U127" s="29"/>
      <c r="V127" s="32" t="s">
        <v>201</v>
      </c>
      <c r="W127" s="47">
        <v>2E-3</v>
      </c>
      <c r="X127" s="28">
        <v>43235</v>
      </c>
      <c r="Y127" s="30" t="s">
        <v>297</v>
      </c>
      <c r="Z127" s="52" t="s">
        <v>336</v>
      </c>
      <c r="AA127" s="32" t="s">
        <v>74</v>
      </c>
      <c r="AB127" s="82">
        <f t="shared" ca="1" si="6"/>
        <v>2E-3</v>
      </c>
    </row>
    <row r="128" spans="1:28" ht="53.25" customHeight="1" x14ac:dyDescent="0.2">
      <c r="A128" s="32" t="s">
        <v>49</v>
      </c>
      <c r="B128" s="30" t="s">
        <v>164</v>
      </c>
      <c r="C128" s="32" t="s">
        <v>111</v>
      </c>
      <c r="D128" s="32" t="s">
        <v>144</v>
      </c>
      <c r="E128" s="32" t="s">
        <v>64</v>
      </c>
      <c r="F128" s="32" t="s">
        <v>52</v>
      </c>
      <c r="G128" s="27" t="str">
        <f t="shared" si="5"/>
        <v>Asesor de Control Interno</v>
      </c>
      <c r="H128" s="56">
        <v>43252</v>
      </c>
      <c r="I128" s="56">
        <v>43254</v>
      </c>
      <c r="J128" s="29"/>
      <c r="K128" s="29"/>
      <c r="L128" s="29"/>
      <c r="M128" s="29"/>
      <c r="N128" s="29"/>
      <c r="O128" s="29"/>
      <c r="P128" s="29"/>
      <c r="Q128" s="29"/>
      <c r="R128" s="29"/>
      <c r="S128" s="29"/>
      <c r="T128" s="29"/>
      <c r="U128" s="29"/>
      <c r="V128" s="32" t="s">
        <v>201</v>
      </c>
      <c r="W128" s="47">
        <v>2E-3</v>
      </c>
      <c r="X128" s="28">
        <v>43266</v>
      </c>
      <c r="Y128" s="30" t="s">
        <v>298</v>
      </c>
      <c r="Z128" s="52" t="s">
        <v>252</v>
      </c>
      <c r="AA128" s="32" t="s">
        <v>74</v>
      </c>
      <c r="AB128" s="82">
        <f t="shared" ca="1" si="6"/>
        <v>2E-3</v>
      </c>
    </row>
    <row r="129" spans="1:28" ht="53.25" customHeight="1" x14ac:dyDescent="0.2">
      <c r="A129" s="32" t="s">
        <v>49</v>
      </c>
      <c r="B129" s="30" t="s">
        <v>164</v>
      </c>
      <c r="C129" s="32" t="s">
        <v>111</v>
      </c>
      <c r="D129" s="32" t="s">
        <v>144</v>
      </c>
      <c r="E129" s="32" t="s">
        <v>64</v>
      </c>
      <c r="F129" s="32" t="s">
        <v>52</v>
      </c>
      <c r="G129" s="27" t="str">
        <f t="shared" si="5"/>
        <v>Asesor de Control Interno</v>
      </c>
      <c r="H129" s="56">
        <v>43282</v>
      </c>
      <c r="I129" s="56">
        <v>43284</v>
      </c>
      <c r="J129" s="29"/>
      <c r="K129" s="29"/>
      <c r="L129" s="29"/>
      <c r="M129" s="29"/>
      <c r="N129" s="29"/>
      <c r="O129" s="29"/>
      <c r="P129" s="29"/>
      <c r="Q129" s="29"/>
      <c r="R129" s="29"/>
      <c r="S129" s="29"/>
      <c r="T129" s="29"/>
      <c r="U129" s="29"/>
      <c r="V129" s="32" t="s">
        <v>201</v>
      </c>
      <c r="W129" s="47">
        <v>2E-3</v>
      </c>
      <c r="X129" s="28">
        <v>43296</v>
      </c>
      <c r="Y129" s="30" t="s">
        <v>299</v>
      </c>
      <c r="Z129" s="52" t="s">
        <v>302</v>
      </c>
      <c r="AA129" s="32" t="s">
        <v>74</v>
      </c>
      <c r="AB129" s="82">
        <f t="shared" ca="1" si="6"/>
        <v>2E-3</v>
      </c>
    </row>
    <row r="130" spans="1:28" ht="53.25" customHeight="1" x14ac:dyDescent="0.2">
      <c r="A130" s="32" t="s">
        <v>49</v>
      </c>
      <c r="B130" s="30" t="s">
        <v>164</v>
      </c>
      <c r="C130" s="32" t="s">
        <v>111</v>
      </c>
      <c r="D130" s="32" t="s">
        <v>144</v>
      </c>
      <c r="E130" s="32" t="s">
        <v>64</v>
      </c>
      <c r="F130" s="32" t="s">
        <v>52</v>
      </c>
      <c r="G130" s="27" t="str">
        <f t="shared" si="5"/>
        <v>Asesor de Control Interno</v>
      </c>
      <c r="H130" s="56">
        <v>43313</v>
      </c>
      <c r="I130" s="56">
        <v>43315</v>
      </c>
      <c r="J130" s="29"/>
      <c r="K130" s="29"/>
      <c r="L130" s="29"/>
      <c r="M130" s="29"/>
      <c r="N130" s="29"/>
      <c r="O130" s="29"/>
      <c r="P130" s="29"/>
      <c r="Q130" s="29"/>
      <c r="R130" s="29"/>
      <c r="S130" s="29"/>
      <c r="T130" s="29"/>
      <c r="U130" s="29"/>
      <c r="V130" s="32" t="s">
        <v>201</v>
      </c>
      <c r="W130" s="47">
        <v>2E-3</v>
      </c>
      <c r="X130" s="28">
        <v>43327</v>
      </c>
      <c r="Y130" s="30" t="s">
        <v>300</v>
      </c>
      <c r="Z130" s="52" t="s">
        <v>303</v>
      </c>
      <c r="AA130" s="32" t="s">
        <v>74</v>
      </c>
      <c r="AB130" s="82">
        <f t="shared" ref="AB130:AB160" ca="1" si="7">IF(ISERROR(VLOOKUP(AA130,INDIRECT(VLOOKUP(A130,ACTA,2,0)&amp;"A"),2,0))=TRUE,0,W130*(VLOOKUP(AA130,INDIRECT(VLOOKUP(A130,ACTA,2,0)&amp;"A"),2,0)))</f>
        <v>2E-3</v>
      </c>
    </row>
    <row r="131" spans="1:28" ht="53.25" customHeight="1" x14ac:dyDescent="0.2">
      <c r="A131" s="32" t="s">
        <v>49</v>
      </c>
      <c r="B131" s="30" t="s">
        <v>164</v>
      </c>
      <c r="C131" s="32" t="s">
        <v>111</v>
      </c>
      <c r="D131" s="32" t="s">
        <v>144</v>
      </c>
      <c r="E131" s="32" t="s">
        <v>64</v>
      </c>
      <c r="F131" s="32" t="s">
        <v>52</v>
      </c>
      <c r="G131" s="27" t="str">
        <f t="shared" si="5"/>
        <v>Asesor de Control Interno</v>
      </c>
      <c r="H131" s="56">
        <v>43344</v>
      </c>
      <c r="I131" s="56">
        <v>43346</v>
      </c>
      <c r="J131" s="29"/>
      <c r="K131" s="29"/>
      <c r="L131" s="29"/>
      <c r="M131" s="29"/>
      <c r="N131" s="29"/>
      <c r="O131" s="29"/>
      <c r="P131" s="29"/>
      <c r="Q131" s="29"/>
      <c r="R131" s="29"/>
      <c r="S131" s="29"/>
      <c r="T131" s="29"/>
      <c r="U131" s="29"/>
      <c r="V131" s="32" t="s">
        <v>201</v>
      </c>
      <c r="W131" s="47">
        <v>2E-3</v>
      </c>
      <c r="X131" s="28">
        <v>43373</v>
      </c>
      <c r="Y131" s="30" t="s">
        <v>301</v>
      </c>
      <c r="Z131" s="52" t="s">
        <v>304</v>
      </c>
      <c r="AA131" s="32" t="s">
        <v>74</v>
      </c>
      <c r="AB131" s="82">
        <f t="shared" ca="1" si="7"/>
        <v>2E-3</v>
      </c>
    </row>
    <row r="132" spans="1:28" ht="53.25" customHeight="1" x14ac:dyDescent="0.2">
      <c r="A132" s="32" t="s">
        <v>49</v>
      </c>
      <c r="B132" s="30" t="s">
        <v>164</v>
      </c>
      <c r="C132" s="32" t="s">
        <v>111</v>
      </c>
      <c r="D132" s="32" t="s">
        <v>144</v>
      </c>
      <c r="E132" s="32" t="s">
        <v>64</v>
      </c>
      <c r="F132" s="32" t="s">
        <v>52</v>
      </c>
      <c r="G132" s="27" t="str">
        <f t="shared" si="5"/>
        <v>Asesor de Control Interno</v>
      </c>
      <c r="H132" s="56">
        <v>43374</v>
      </c>
      <c r="I132" s="56">
        <v>43376</v>
      </c>
      <c r="J132" s="29"/>
      <c r="K132" s="29"/>
      <c r="L132" s="29"/>
      <c r="M132" s="29"/>
      <c r="N132" s="29"/>
      <c r="O132" s="29"/>
      <c r="P132" s="29"/>
      <c r="Q132" s="29"/>
      <c r="R132" s="29"/>
      <c r="S132" s="29"/>
      <c r="T132" s="29"/>
      <c r="U132" s="29"/>
      <c r="V132" s="32" t="s">
        <v>201</v>
      </c>
      <c r="W132" s="47">
        <v>2E-3</v>
      </c>
      <c r="X132" s="28">
        <v>43375</v>
      </c>
      <c r="Y132" s="30" t="s">
        <v>360</v>
      </c>
      <c r="Z132" s="52" t="s">
        <v>361</v>
      </c>
      <c r="AA132" s="32" t="s">
        <v>74</v>
      </c>
      <c r="AB132" s="82">
        <f t="shared" ca="1" si="7"/>
        <v>2E-3</v>
      </c>
    </row>
    <row r="133" spans="1:28" ht="53.25" customHeight="1" x14ac:dyDescent="0.2">
      <c r="A133" s="32" t="s">
        <v>49</v>
      </c>
      <c r="B133" s="30" t="s">
        <v>164</v>
      </c>
      <c r="C133" s="32" t="s">
        <v>111</v>
      </c>
      <c r="D133" s="32" t="s">
        <v>144</v>
      </c>
      <c r="E133" s="32" t="s">
        <v>64</v>
      </c>
      <c r="F133" s="32" t="s">
        <v>52</v>
      </c>
      <c r="G133" s="27" t="str">
        <f t="shared" si="5"/>
        <v>Asesor de Control Interno</v>
      </c>
      <c r="H133" s="56">
        <v>43405</v>
      </c>
      <c r="I133" s="56">
        <v>43407</v>
      </c>
      <c r="J133" s="29"/>
      <c r="K133" s="29"/>
      <c r="L133" s="29"/>
      <c r="M133" s="29"/>
      <c r="N133" s="29"/>
      <c r="O133" s="29"/>
      <c r="P133" s="29"/>
      <c r="Q133" s="29"/>
      <c r="R133" s="29"/>
      <c r="S133" s="29"/>
      <c r="T133" s="29"/>
      <c r="U133" s="29"/>
      <c r="V133" s="32" t="s">
        <v>201</v>
      </c>
      <c r="W133" s="47">
        <v>2E-3</v>
      </c>
      <c r="X133" s="28">
        <v>43406</v>
      </c>
      <c r="Y133" s="30" t="s">
        <v>360</v>
      </c>
      <c r="Z133" s="52" t="s">
        <v>445</v>
      </c>
      <c r="AA133" s="32" t="s">
        <v>74</v>
      </c>
      <c r="AB133" s="82">
        <f t="shared" ca="1" si="7"/>
        <v>2E-3</v>
      </c>
    </row>
    <row r="134" spans="1:28" ht="53.25" customHeight="1" x14ac:dyDescent="0.2">
      <c r="A134" s="32" t="s">
        <v>49</v>
      </c>
      <c r="B134" s="30" t="s">
        <v>164</v>
      </c>
      <c r="C134" s="32" t="s">
        <v>111</v>
      </c>
      <c r="D134" s="32" t="s">
        <v>144</v>
      </c>
      <c r="E134" s="32" t="s">
        <v>64</v>
      </c>
      <c r="F134" s="32" t="s">
        <v>52</v>
      </c>
      <c r="G134" s="27" t="str">
        <f t="shared" si="5"/>
        <v>Asesor de Control Interno</v>
      </c>
      <c r="H134" s="56">
        <v>43435</v>
      </c>
      <c r="I134" s="56">
        <v>43437</v>
      </c>
      <c r="J134" s="29"/>
      <c r="K134" s="29"/>
      <c r="L134" s="29"/>
      <c r="M134" s="29"/>
      <c r="N134" s="29"/>
      <c r="O134" s="29"/>
      <c r="P134" s="29"/>
      <c r="Q134" s="29"/>
      <c r="R134" s="29"/>
      <c r="S134" s="29"/>
      <c r="T134" s="29"/>
      <c r="U134" s="29"/>
      <c r="V134" s="32" t="s">
        <v>201</v>
      </c>
      <c r="W134" s="47">
        <v>2E-3</v>
      </c>
      <c r="X134" s="28">
        <v>43437</v>
      </c>
      <c r="Y134" s="30" t="s">
        <v>447</v>
      </c>
      <c r="Z134" s="52" t="s">
        <v>446</v>
      </c>
      <c r="AA134" s="32" t="s">
        <v>74</v>
      </c>
      <c r="AB134" s="82">
        <f t="shared" ca="1" si="7"/>
        <v>2E-3</v>
      </c>
    </row>
    <row r="135" spans="1:28" ht="53.25" customHeight="1" x14ac:dyDescent="0.2">
      <c r="A135" s="32" t="s">
        <v>49</v>
      </c>
      <c r="B135" s="30" t="s">
        <v>202</v>
      </c>
      <c r="C135" s="32" t="s">
        <v>111</v>
      </c>
      <c r="D135" s="32" t="s">
        <v>144</v>
      </c>
      <c r="E135" s="32" t="s">
        <v>64</v>
      </c>
      <c r="F135" s="32" t="s">
        <v>56</v>
      </c>
      <c r="G135" s="27" t="str">
        <f t="shared" si="5"/>
        <v>Asesor de Control Interno</v>
      </c>
      <c r="H135" s="56">
        <v>43160</v>
      </c>
      <c r="I135" s="56">
        <v>43220</v>
      </c>
      <c r="J135" s="29"/>
      <c r="K135" s="29"/>
      <c r="L135" s="29"/>
      <c r="M135" s="29"/>
      <c r="N135" s="29"/>
      <c r="O135" s="29"/>
      <c r="P135" s="29"/>
      <c r="Q135" s="29"/>
      <c r="R135" s="29"/>
      <c r="S135" s="29"/>
      <c r="T135" s="29"/>
      <c r="U135" s="29"/>
      <c r="V135" s="32" t="s">
        <v>200</v>
      </c>
      <c r="W135" s="47">
        <v>0.02</v>
      </c>
      <c r="X135" s="28">
        <v>43220</v>
      </c>
      <c r="Y135" s="52" t="s">
        <v>396</v>
      </c>
      <c r="Z135" s="52" t="s">
        <v>395</v>
      </c>
      <c r="AA135" s="32" t="s">
        <v>74</v>
      </c>
      <c r="AB135" s="82">
        <f t="shared" ca="1" si="7"/>
        <v>0.02</v>
      </c>
    </row>
    <row r="136" spans="1:28" ht="53.25" customHeight="1" x14ac:dyDescent="0.2">
      <c r="A136" s="32" t="s">
        <v>49</v>
      </c>
      <c r="B136" s="30" t="s">
        <v>305</v>
      </c>
      <c r="C136" s="32" t="s">
        <v>111</v>
      </c>
      <c r="D136" s="32" t="s">
        <v>144</v>
      </c>
      <c r="E136" s="32" t="s">
        <v>64</v>
      </c>
      <c r="F136" s="32" t="s">
        <v>53</v>
      </c>
      <c r="G136" s="27" t="str">
        <f t="shared" ref="G136:G199" si="8">IF(LEN(C136)&gt;0,VLOOKUP(C136,PROCESO2,3,0),"")</f>
        <v>Asesor de Control Interno</v>
      </c>
      <c r="H136" s="56">
        <v>43405</v>
      </c>
      <c r="I136" s="56">
        <v>43465</v>
      </c>
      <c r="J136" s="29"/>
      <c r="K136" s="29"/>
      <c r="L136" s="29"/>
      <c r="M136" s="29"/>
      <c r="N136" s="29"/>
      <c r="O136" s="29"/>
      <c r="P136" s="29"/>
      <c r="Q136" s="29"/>
      <c r="R136" s="29"/>
      <c r="S136" s="29"/>
      <c r="T136" s="29"/>
      <c r="U136" s="29"/>
      <c r="V136" s="32" t="s">
        <v>199</v>
      </c>
      <c r="W136" s="47">
        <v>4.0000000000000001E-3</v>
      </c>
      <c r="X136" s="29"/>
      <c r="Y136" s="52" t="s">
        <v>482</v>
      </c>
      <c r="Z136" s="52" t="s">
        <v>482</v>
      </c>
      <c r="AA136" s="53"/>
      <c r="AB136" s="81">
        <f t="shared" ca="1" si="7"/>
        <v>0</v>
      </c>
    </row>
    <row r="137" spans="1:28" ht="53.25" customHeight="1" x14ac:dyDescent="0.2">
      <c r="A137" s="32" t="s">
        <v>49</v>
      </c>
      <c r="B137" s="30" t="s">
        <v>165</v>
      </c>
      <c r="C137" s="32" t="s">
        <v>109</v>
      </c>
      <c r="D137" s="32" t="s">
        <v>143</v>
      </c>
      <c r="E137" s="32" t="s">
        <v>64</v>
      </c>
      <c r="F137" s="32" t="s">
        <v>54</v>
      </c>
      <c r="G137" s="27" t="str">
        <f t="shared" si="8"/>
        <v>Subdirector Financiero</v>
      </c>
      <c r="H137" s="56">
        <v>43221</v>
      </c>
      <c r="I137" s="56">
        <v>43251</v>
      </c>
      <c r="J137" s="29"/>
      <c r="K137" s="29"/>
      <c r="L137" s="29"/>
      <c r="M137" s="29"/>
      <c r="N137" s="29"/>
      <c r="O137" s="29"/>
      <c r="P137" s="29"/>
      <c r="Q137" s="29"/>
      <c r="R137" s="29"/>
      <c r="S137" s="29"/>
      <c r="T137" s="29"/>
      <c r="U137" s="29"/>
      <c r="V137" s="32" t="s">
        <v>199</v>
      </c>
      <c r="W137" s="47">
        <v>0.01</v>
      </c>
      <c r="X137" s="28">
        <v>43299</v>
      </c>
      <c r="Y137" s="52" t="s">
        <v>487</v>
      </c>
      <c r="Z137" s="52" t="s">
        <v>253</v>
      </c>
      <c r="AA137" s="53" t="s">
        <v>80</v>
      </c>
      <c r="AB137" s="83">
        <f t="shared" ca="1" si="7"/>
        <v>8.0000000000000002E-3</v>
      </c>
    </row>
    <row r="138" spans="1:28" ht="53.25" customHeight="1" x14ac:dyDescent="0.2">
      <c r="A138" s="32" t="s">
        <v>49</v>
      </c>
      <c r="B138" s="30" t="s">
        <v>166</v>
      </c>
      <c r="C138" s="32" t="s">
        <v>93</v>
      </c>
      <c r="D138" s="32" t="s">
        <v>142</v>
      </c>
      <c r="E138" s="32" t="s">
        <v>64</v>
      </c>
      <c r="F138" s="32" t="s">
        <v>56</v>
      </c>
      <c r="G138" s="27" t="str">
        <f t="shared" si="8"/>
        <v xml:space="preserve">Jefe Oficina Asesora de Planeación </v>
      </c>
      <c r="H138" s="56">
        <v>43374</v>
      </c>
      <c r="I138" s="56">
        <v>43404</v>
      </c>
      <c r="J138" s="29"/>
      <c r="K138" s="29"/>
      <c r="L138" s="29"/>
      <c r="M138" s="29"/>
      <c r="N138" s="29"/>
      <c r="O138" s="29"/>
      <c r="P138" s="29"/>
      <c r="Q138" s="29"/>
      <c r="R138" s="29"/>
      <c r="S138" s="29"/>
      <c r="T138" s="29"/>
      <c r="U138" s="29"/>
      <c r="V138" s="32" t="s">
        <v>199</v>
      </c>
      <c r="W138" s="47">
        <v>4.0000000000000001E-3</v>
      </c>
      <c r="X138" s="29"/>
      <c r="Y138" s="52" t="s">
        <v>482</v>
      </c>
      <c r="Z138" s="52" t="s">
        <v>482</v>
      </c>
      <c r="AA138" s="53"/>
      <c r="AB138" s="81">
        <f t="shared" ca="1" si="7"/>
        <v>0</v>
      </c>
    </row>
    <row r="139" spans="1:28" ht="53.25" customHeight="1" x14ac:dyDescent="0.2">
      <c r="A139" s="32" t="s">
        <v>49</v>
      </c>
      <c r="B139" s="30" t="s">
        <v>167</v>
      </c>
      <c r="C139" s="32" t="s">
        <v>110</v>
      </c>
      <c r="D139" s="32" t="s">
        <v>143</v>
      </c>
      <c r="E139" s="32" t="s">
        <v>64</v>
      </c>
      <c r="F139" s="32" t="s">
        <v>53</v>
      </c>
      <c r="G139" s="27" t="str">
        <f t="shared" si="8"/>
        <v>Director de Gestión Corporativa y CID</v>
      </c>
      <c r="H139" s="56">
        <v>43313</v>
      </c>
      <c r="I139" s="56">
        <v>43342</v>
      </c>
      <c r="J139" s="29"/>
      <c r="K139" s="29"/>
      <c r="L139" s="29"/>
      <c r="M139" s="29"/>
      <c r="N139" s="29"/>
      <c r="O139" s="29"/>
      <c r="P139" s="29"/>
      <c r="Q139" s="29"/>
      <c r="R139" s="29"/>
      <c r="S139" s="29"/>
      <c r="T139" s="29"/>
      <c r="U139" s="29"/>
      <c r="V139" s="32" t="s">
        <v>199</v>
      </c>
      <c r="W139" s="47">
        <v>4.0000000000000001E-3</v>
      </c>
      <c r="X139" s="29"/>
      <c r="Y139" s="52" t="s">
        <v>482</v>
      </c>
      <c r="Z139" s="52" t="s">
        <v>482</v>
      </c>
      <c r="AA139" s="53"/>
      <c r="AB139" s="81">
        <f t="shared" ca="1" si="7"/>
        <v>0</v>
      </c>
    </row>
    <row r="140" spans="1:28" ht="53.25" customHeight="1" x14ac:dyDescent="0.2">
      <c r="A140" s="32" t="s">
        <v>60</v>
      </c>
      <c r="B140" s="30" t="s">
        <v>168</v>
      </c>
      <c r="C140" s="32" t="s">
        <v>107</v>
      </c>
      <c r="D140" s="32" t="s">
        <v>143</v>
      </c>
      <c r="E140" s="32" t="s">
        <v>64</v>
      </c>
      <c r="F140" s="32" t="s">
        <v>53</v>
      </c>
      <c r="G140" s="27" t="str">
        <f t="shared" si="8"/>
        <v>Subdirector Administrativo</v>
      </c>
      <c r="H140" s="56">
        <v>43344</v>
      </c>
      <c r="I140" s="56">
        <v>43373</v>
      </c>
      <c r="J140" s="29"/>
      <c r="K140" s="29"/>
      <c r="L140" s="29"/>
      <c r="M140" s="29"/>
      <c r="N140" s="29"/>
      <c r="O140" s="29"/>
      <c r="P140" s="29"/>
      <c r="Q140" s="29"/>
      <c r="R140" s="29"/>
      <c r="S140" s="29"/>
      <c r="T140" s="29"/>
      <c r="U140" s="29"/>
      <c r="V140" s="32" t="s">
        <v>199</v>
      </c>
      <c r="W140" s="47">
        <v>0.02</v>
      </c>
      <c r="X140" s="28">
        <v>43406</v>
      </c>
      <c r="Y140" s="30" t="s">
        <v>362</v>
      </c>
      <c r="Z140" s="52" t="s">
        <v>363</v>
      </c>
      <c r="AA140" s="32" t="s">
        <v>163</v>
      </c>
      <c r="AB140" s="82">
        <f t="shared" ca="1" si="7"/>
        <v>2.0000000000000004E-2</v>
      </c>
    </row>
    <row r="141" spans="1:28" ht="53.25" customHeight="1" x14ac:dyDescent="0.2">
      <c r="A141" s="32" t="s">
        <v>60</v>
      </c>
      <c r="B141" s="30" t="s">
        <v>169</v>
      </c>
      <c r="C141" s="32" t="s">
        <v>109</v>
      </c>
      <c r="D141" s="32" t="s">
        <v>143</v>
      </c>
      <c r="E141" s="32" t="s">
        <v>64</v>
      </c>
      <c r="F141" s="32" t="s">
        <v>53</v>
      </c>
      <c r="G141" s="27" t="str">
        <f t="shared" si="8"/>
        <v>Subdirector Financiero</v>
      </c>
      <c r="H141" s="56">
        <v>43374</v>
      </c>
      <c r="I141" s="56">
        <v>43388</v>
      </c>
      <c r="J141" s="29"/>
      <c r="K141" s="29"/>
      <c r="L141" s="29"/>
      <c r="M141" s="29"/>
      <c r="N141" s="29"/>
      <c r="O141" s="29"/>
      <c r="P141" s="29"/>
      <c r="Q141" s="29"/>
      <c r="R141" s="29"/>
      <c r="S141" s="29"/>
      <c r="T141" s="29"/>
      <c r="U141" s="29"/>
      <c r="V141" s="32" t="s">
        <v>199</v>
      </c>
      <c r="W141" s="47">
        <v>3.0000000000000001E-3</v>
      </c>
      <c r="X141" s="29"/>
      <c r="Y141" s="52" t="s">
        <v>482</v>
      </c>
      <c r="Z141" s="52" t="s">
        <v>482</v>
      </c>
      <c r="AA141" s="53"/>
      <c r="AB141" s="81">
        <f t="shared" ca="1" si="7"/>
        <v>0</v>
      </c>
    </row>
    <row r="142" spans="1:28" ht="53.25" customHeight="1" x14ac:dyDescent="0.2">
      <c r="A142" s="32" t="s">
        <v>60</v>
      </c>
      <c r="B142" s="30" t="s">
        <v>170</v>
      </c>
      <c r="C142" s="32" t="s">
        <v>234</v>
      </c>
      <c r="D142" s="32" t="s">
        <v>143</v>
      </c>
      <c r="E142" s="32" t="s">
        <v>64</v>
      </c>
      <c r="F142" s="32" t="s">
        <v>54</v>
      </c>
      <c r="G142" s="27" t="str">
        <f t="shared" si="8"/>
        <v>Director de Gestión Corporativa y CID</v>
      </c>
      <c r="H142" s="56">
        <v>43132</v>
      </c>
      <c r="I142" s="56">
        <v>43159</v>
      </c>
      <c r="J142" s="29"/>
      <c r="K142" s="29"/>
      <c r="L142" s="29"/>
      <c r="M142" s="29"/>
      <c r="N142" s="29"/>
      <c r="O142" s="29"/>
      <c r="P142" s="29"/>
      <c r="Q142" s="29"/>
      <c r="R142" s="29"/>
      <c r="S142" s="29"/>
      <c r="T142" s="29"/>
      <c r="U142" s="29"/>
      <c r="V142" s="32" t="s">
        <v>199</v>
      </c>
      <c r="W142" s="47">
        <v>0.01</v>
      </c>
      <c r="X142" s="28">
        <v>43137</v>
      </c>
      <c r="Y142" s="52" t="s">
        <v>337</v>
      </c>
      <c r="Z142" s="52" t="s">
        <v>337</v>
      </c>
      <c r="AA142" s="53" t="s">
        <v>159</v>
      </c>
      <c r="AB142" s="83">
        <f t="shared" ca="1" si="7"/>
        <v>6.8999999999999999E-3</v>
      </c>
    </row>
    <row r="143" spans="1:28" ht="53.25" customHeight="1" x14ac:dyDescent="0.2">
      <c r="A143" s="32" t="s">
        <v>60</v>
      </c>
      <c r="B143" s="30" t="s">
        <v>170</v>
      </c>
      <c r="C143" s="32" t="s">
        <v>234</v>
      </c>
      <c r="D143" s="32" t="s">
        <v>143</v>
      </c>
      <c r="E143" s="32" t="s">
        <v>64</v>
      </c>
      <c r="F143" s="32" t="s">
        <v>54</v>
      </c>
      <c r="G143" s="27" t="str">
        <f t="shared" si="8"/>
        <v>Director de Gestión Corporativa y CID</v>
      </c>
      <c r="H143" s="56">
        <v>43313</v>
      </c>
      <c r="I143" s="56">
        <v>43343</v>
      </c>
      <c r="J143" s="29"/>
      <c r="K143" s="29"/>
      <c r="L143" s="29"/>
      <c r="M143" s="29"/>
      <c r="N143" s="29"/>
      <c r="O143" s="29"/>
      <c r="P143" s="29"/>
      <c r="Q143" s="29"/>
      <c r="R143" s="29"/>
      <c r="S143" s="29"/>
      <c r="T143" s="29"/>
      <c r="U143" s="29"/>
      <c r="V143" s="32" t="s">
        <v>199</v>
      </c>
      <c r="W143" s="47">
        <v>0.01</v>
      </c>
      <c r="X143" s="28">
        <v>43296</v>
      </c>
      <c r="Y143" s="52" t="s">
        <v>338</v>
      </c>
      <c r="Z143" s="52" t="s">
        <v>338</v>
      </c>
      <c r="AA143" s="53" t="s">
        <v>153</v>
      </c>
      <c r="AB143" s="83">
        <f t="shared" ca="1" si="7"/>
        <v>3.4999999999999996E-3</v>
      </c>
    </row>
    <row r="144" spans="1:28" ht="53.25" customHeight="1" x14ac:dyDescent="0.2">
      <c r="A144" s="32" t="s">
        <v>60</v>
      </c>
      <c r="B144" s="30" t="s">
        <v>171</v>
      </c>
      <c r="C144" s="32" t="s">
        <v>96</v>
      </c>
      <c r="D144" s="32" t="s">
        <v>143</v>
      </c>
      <c r="E144" s="32" t="s">
        <v>64</v>
      </c>
      <c r="F144" s="32" t="s">
        <v>56</v>
      </c>
      <c r="G144" s="27" t="str">
        <f t="shared" si="8"/>
        <v>Subdirector Administrativo</v>
      </c>
      <c r="H144" s="56">
        <v>43344</v>
      </c>
      <c r="I144" s="56">
        <v>43373</v>
      </c>
      <c r="J144" s="29"/>
      <c r="K144" s="29"/>
      <c r="L144" s="29"/>
      <c r="M144" s="29"/>
      <c r="N144" s="29"/>
      <c r="O144" s="29"/>
      <c r="P144" s="29"/>
      <c r="Q144" s="29"/>
      <c r="R144" s="29"/>
      <c r="S144" s="29"/>
      <c r="T144" s="29"/>
      <c r="U144" s="29"/>
      <c r="V144" s="32" t="s">
        <v>199</v>
      </c>
      <c r="W144" s="47">
        <v>0</v>
      </c>
      <c r="X144" s="29"/>
      <c r="Y144" s="52" t="s">
        <v>478</v>
      </c>
      <c r="Z144" s="52" t="s">
        <v>478</v>
      </c>
      <c r="AA144" s="53" t="s">
        <v>464</v>
      </c>
      <c r="AB144" s="54">
        <f t="shared" ca="1" si="7"/>
        <v>0</v>
      </c>
    </row>
    <row r="145" spans="1:28" ht="53.25" customHeight="1" x14ac:dyDescent="0.2">
      <c r="A145" s="32" t="s">
        <v>51</v>
      </c>
      <c r="B145" s="30" t="s">
        <v>339</v>
      </c>
      <c r="C145" s="32" t="s">
        <v>221</v>
      </c>
      <c r="D145" s="32" t="s">
        <v>142</v>
      </c>
      <c r="E145" s="32" t="s">
        <v>64</v>
      </c>
      <c r="F145" s="32" t="s">
        <v>53</v>
      </c>
      <c r="G145" s="27" t="str">
        <f t="shared" si="8"/>
        <v xml:space="preserve">Director Jurídico </v>
      </c>
      <c r="H145" s="56">
        <v>43282</v>
      </c>
      <c r="I145" s="56">
        <v>43311</v>
      </c>
      <c r="J145" s="29"/>
      <c r="K145" s="29"/>
      <c r="L145" s="29"/>
      <c r="M145" s="29"/>
      <c r="N145" s="29"/>
      <c r="O145" s="29"/>
      <c r="P145" s="29"/>
      <c r="Q145" s="29"/>
      <c r="R145" s="29"/>
      <c r="S145" s="29"/>
      <c r="T145" s="29"/>
      <c r="U145" s="29"/>
      <c r="V145" s="32" t="s">
        <v>199</v>
      </c>
      <c r="W145" s="47">
        <v>0.01</v>
      </c>
      <c r="X145" s="56">
        <v>43465</v>
      </c>
      <c r="Y145" s="52" t="s">
        <v>468</v>
      </c>
      <c r="Z145" s="52" t="s">
        <v>469</v>
      </c>
      <c r="AA145" s="53" t="s">
        <v>69</v>
      </c>
      <c r="AB145" s="82">
        <f t="shared" ca="1" si="7"/>
        <v>0.01</v>
      </c>
    </row>
    <row r="146" spans="1:28" ht="53.25" customHeight="1" x14ac:dyDescent="0.2">
      <c r="A146" s="32" t="s">
        <v>60</v>
      </c>
      <c r="B146" s="30" t="s">
        <v>172</v>
      </c>
      <c r="C146" s="32" t="s">
        <v>93</v>
      </c>
      <c r="D146" s="32" t="s">
        <v>142</v>
      </c>
      <c r="E146" s="32" t="s">
        <v>64</v>
      </c>
      <c r="F146" s="32" t="s">
        <v>55</v>
      </c>
      <c r="G146" s="27" t="str">
        <f t="shared" si="8"/>
        <v xml:space="preserve">Jefe Oficina Asesora de Planeación </v>
      </c>
      <c r="H146" s="56">
        <v>43191</v>
      </c>
      <c r="I146" s="56">
        <v>43205</v>
      </c>
      <c r="J146" s="29"/>
      <c r="K146" s="29"/>
      <c r="L146" s="29"/>
      <c r="M146" s="29"/>
      <c r="N146" s="29"/>
      <c r="O146" s="29"/>
      <c r="P146" s="29"/>
      <c r="Q146" s="29"/>
      <c r="R146" s="29"/>
      <c r="S146" s="29"/>
      <c r="T146" s="29"/>
      <c r="U146" s="29"/>
      <c r="V146" s="32" t="s">
        <v>199</v>
      </c>
      <c r="W146" s="47">
        <v>0.02</v>
      </c>
      <c r="X146" s="28">
        <v>43137</v>
      </c>
      <c r="Y146" s="52" t="s">
        <v>452</v>
      </c>
      <c r="Z146" s="52" t="s">
        <v>453</v>
      </c>
      <c r="AA146" s="53" t="s">
        <v>163</v>
      </c>
      <c r="AB146" s="82">
        <f t="shared" ca="1" si="7"/>
        <v>2.0000000000000004E-2</v>
      </c>
    </row>
    <row r="147" spans="1:28" ht="53.25" customHeight="1" x14ac:dyDescent="0.2">
      <c r="A147" s="32" t="s">
        <v>60</v>
      </c>
      <c r="B147" s="30" t="s">
        <v>172</v>
      </c>
      <c r="C147" s="32" t="s">
        <v>93</v>
      </c>
      <c r="D147" s="32" t="s">
        <v>142</v>
      </c>
      <c r="E147" s="32" t="s">
        <v>64</v>
      </c>
      <c r="F147" s="32" t="s">
        <v>55</v>
      </c>
      <c r="G147" s="27" t="str">
        <f t="shared" si="8"/>
        <v xml:space="preserve">Jefe Oficina Asesora de Planeación </v>
      </c>
      <c r="H147" s="56">
        <v>43282</v>
      </c>
      <c r="I147" s="56">
        <v>43296</v>
      </c>
      <c r="J147" s="29"/>
      <c r="K147" s="29"/>
      <c r="L147" s="29"/>
      <c r="M147" s="29"/>
      <c r="N147" s="29"/>
      <c r="O147" s="29"/>
      <c r="P147" s="29"/>
      <c r="Q147" s="29"/>
      <c r="R147" s="29"/>
      <c r="S147" s="29"/>
      <c r="T147" s="29"/>
      <c r="U147" s="29"/>
      <c r="V147" s="32" t="s">
        <v>199</v>
      </c>
      <c r="W147" s="47">
        <v>0.02</v>
      </c>
      <c r="X147" s="28">
        <v>43228</v>
      </c>
      <c r="Y147" s="52" t="s">
        <v>449</v>
      </c>
      <c r="Z147" s="52" t="s">
        <v>450</v>
      </c>
      <c r="AA147" s="53" t="s">
        <v>163</v>
      </c>
      <c r="AB147" s="82">
        <f t="shared" ca="1" si="7"/>
        <v>2.0000000000000004E-2</v>
      </c>
    </row>
    <row r="148" spans="1:28" ht="53.25" customHeight="1" x14ac:dyDescent="0.2">
      <c r="A148" s="32" t="s">
        <v>60</v>
      </c>
      <c r="B148" s="30" t="s">
        <v>172</v>
      </c>
      <c r="C148" s="32" t="s">
        <v>93</v>
      </c>
      <c r="D148" s="32" t="s">
        <v>142</v>
      </c>
      <c r="E148" s="32" t="s">
        <v>64</v>
      </c>
      <c r="F148" s="32" t="s">
        <v>55</v>
      </c>
      <c r="G148" s="27" t="str">
        <f t="shared" si="8"/>
        <v xml:space="preserve">Jefe Oficina Asesora de Planeación </v>
      </c>
      <c r="H148" s="56">
        <v>43374</v>
      </c>
      <c r="I148" s="56">
        <v>43388</v>
      </c>
      <c r="J148" s="29"/>
      <c r="K148" s="29"/>
      <c r="L148" s="29"/>
      <c r="M148" s="29"/>
      <c r="N148" s="29"/>
      <c r="O148" s="29"/>
      <c r="P148" s="29"/>
      <c r="Q148" s="29"/>
      <c r="R148" s="29"/>
      <c r="S148" s="29"/>
      <c r="T148" s="29"/>
      <c r="U148" s="29"/>
      <c r="V148" s="32" t="s">
        <v>199</v>
      </c>
      <c r="W148" s="47">
        <v>0.02</v>
      </c>
      <c r="X148" s="28">
        <v>43348</v>
      </c>
      <c r="Y148" s="52" t="s">
        <v>451</v>
      </c>
      <c r="Z148" s="52" t="s">
        <v>454</v>
      </c>
      <c r="AA148" s="32" t="s">
        <v>163</v>
      </c>
      <c r="AB148" s="82">
        <f t="shared" ca="1" si="7"/>
        <v>2.0000000000000004E-2</v>
      </c>
    </row>
    <row r="149" spans="1:28" ht="53.25" customHeight="1" x14ac:dyDescent="0.2">
      <c r="A149" s="32" t="s">
        <v>60</v>
      </c>
      <c r="B149" s="30" t="s">
        <v>173</v>
      </c>
      <c r="C149" s="32" t="s">
        <v>93</v>
      </c>
      <c r="D149" s="32" t="s">
        <v>142</v>
      </c>
      <c r="E149" s="32" t="s">
        <v>64</v>
      </c>
      <c r="F149" s="32" t="s">
        <v>56</v>
      </c>
      <c r="G149" s="27" t="str">
        <f t="shared" si="8"/>
        <v xml:space="preserve">Jefe Oficina Asesora de Planeación </v>
      </c>
      <c r="H149" s="56">
        <v>43344</v>
      </c>
      <c r="I149" s="56">
        <v>43404</v>
      </c>
      <c r="J149" s="29"/>
      <c r="K149" s="29"/>
      <c r="L149" s="29"/>
      <c r="M149" s="29"/>
      <c r="N149" s="29"/>
      <c r="O149" s="29"/>
      <c r="P149" s="29"/>
      <c r="Q149" s="29"/>
      <c r="R149" s="29"/>
      <c r="S149" s="29"/>
      <c r="T149" s="29"/>
      <c r="U149" s="29"/>
      <c r="V149" s="32" t="s">
        <v>199</v>
      </c>
      <c r="W149" s="47">
        <v>0.02</v>
      </c>
      <c r="X149" s="56">
        <v>43389</v>
      </c>
      <c r="Y149" s="58" t="s">
        <v>471</v>
      </c>
      <c r="Z149" s="58" t="s">
        <v>470</v>
      </c>
      <c r="AA149" s="59" t="s">
        <v>163</v>
      </c>
      <c r="AB149" s="84">
        <f t="shared" ca="1" si="7"/>
        <v>2.0000000000000004E-2</v>
      </c>
    </row>
    <row r="150" spans="1:28" ht="53.25" customHeight="1" x14ac:dyDescent="0.2">
      <c r="A150" s="32" t="s">
        <v>60</v>
      </c>
      <c r="B150" s="30" t="s">
        <v>174</v>
      </c>
      <c r="C150" s="32" t="s">
        <v>96</v>
      </c>
      <c r="D150" s="32" t="s">
        <v>142</v>
      </c>
      <c r="E150" s="32" t="s">
        <v>64</v>
      </c>
      <c r="F150" s="32" t="s">
        <v>52</v>
      </c>
      <c r="G150" s="27" t="str">
        <f t="shared" si="8"/>
        <v>Subdirector Administrativo</v>
      </c>
      <c r="H150" s="56">
        <v>43313</v>
      </c>
      <c r="I150" s="56">
        <v>43327</v>
      </c>
      <c r="J150" s="29"/>
      <c r="K150" s="29"/>
      <c r="L150" s="29"/>
      <c r="M150" s="29"/>
      <c r="N150" s="29"/>
      <c r="O150" s="29"/>
      <c r="P150" s="29"/>
      <c r="Q150" s="29"/>
      <c r="R150" s="29"/>
      <c r="S150" s="29"/>
      <c r="T150" s="29"/>
      <c r="U150" s="29"/>
      <c r="V150" s="32" t="s">
        <v>199</v>
      </c>
      <c r="W150" s="47">
        <v>3.0000000000000001E-3</v>
      </c>
      <c r="X150" s="51"/>
      <c r="Y150" s="52" t="s">
        <v>482</v>
      </c>
      <c r="Z150" s="52" t="s">
        <v>482</v>
      </c>
      <c r="AA150" s="59"/>
      <c r="AB150" s="85">
        <f t="shared" ca="1" si="7"/>
        <v>0</v>
      </c>
    </row>
    <row r="151" spans="1:28" ht="53.25" customHeight="1" x14ac:dyDescent="0.2">
      <c r="A151" s="32" t="s">
        <v>60</v>
      </c>
      <c r="B151" s="30" t="s">
        <v>175</v>
      </c>
      <c r="C151" s="32" t="s">
        <v>96</v>
      </c>
      <c r="D151" s="32" t="s">
        <v>142</v>
      </c>
      <c r="E151" s="32" t="s">
        <v>64</v>
      </c>
      <c r="F151" s="32" t="s">
        <v>52</v>
      </c>
      <c r="G151" s="27" t="str">
        <f t="shared" si="8"/>
        <v>Subdirector Administrativo</v>
      </c>
      <c r="H151" s="56">
        <v>43313</v>
      </c>
      <c r="I151" s="56">
        <v>43342</v>
      </c>
      <c r="J151" s="29"/>
      <c r="K151" s="29"/>
      <c r="L151" s="29"/>
      <c r="M151" s="29"/>
      <c r="N151" s="29"/>
      <c r="O151" s="29"/>
      <c r="P151" s="29"/>
      <c r="Q151" s="29"/>
      <c r="R151" s="29"/>
      <c r="S151" s="29"/>
      <c r="T151" s="29"/>
      <c r="U151" s="29"/>
      <c r="V151" s="32" t="s">
        <v>199</v>
      </c>
      <c r="W151" s="47">
        <v>3.0000000000000001E-3</v>
      </c>
      <c r="X151" s="29"/>
      <c r="Y151" s="52" t="s">
        <v>482</v>
      </c>
      <c r="Z151" s="52" t="s">
        <v>482</v>
      </c>
      <c r="AA151" s="59"/>
      <c r="AB151" s="85">
        <f t="shared" ca="1" si="7"/>
        <v>0</v>
      </c>
    </row>
    <row r="152" spans="1:28" ht="53.25" customHeight="1" x14ac:dyDescent="0.2">
      <c r="A152" s="32" t="s">
        <v>60</v>
      </c>
      <c r="B152" s="30" t="s">
        <v>176</v>
      </c>
      <c r="C152" s="32" t="s">
        <v>99</v>
      </c>
      <c r="D152" s="32" t="s">
        <v>142</v>
      </c>
      <c r="E152" s="32" t="s">
        <v>64</v>
      </c>
      <c r="F152" s="32" t="s">
        <v>56</v>
      </c>
      <c r="G152" s="27" t="str">
        <f t="shared" si="8"/>
        <v>Jefe Oficina de Tecnologías de la Información y las Comunicaciones</v>
      </c>
      <c r="H152" s="56">
        <v>43405</v>
      </c>
      <c r="I152" s="56">
        <v>43434</v>
      </c>
      <c r="J152" s="29"/>
      <c r="K152" s="29"/>
      <c r="L152" s="29"/>
      <c r="M152" s="29"/>
      <c r="N152" s="29"/>
      <c r="O152" s="29"/>
      <c r="P152" s="29"/>
      <c r="Q152" s="29"/>
      <c r="R152" s="29"/>
      <c r="S152" s="29"/>
      <c r="T152" s="29"/>
      <c r="U152" s="29"/>
      <c r="V152" s="32" t="s">
        <v>199</v>
      </c>
      <c r="W152" s="47">
        <v>3.0000000000000001E-3</v>
      </c>
      <c r="X152" s="29"/>
      <c r="Y152" s="52" t="s">
        <v>482</v>
      </c>
      <c r="Z152" s="52" t="s">
        <v>482</v>
      </c>
      <c r="AA152" s="59"/>
      <c r="AB152" s="85">
        <f t="shared" ca="1" si="7"/>
        <v>0</v>
      </c>
    </row>
    <row r="153" spans="1:28" ht="53.25" customHeight="1" x14ac:dyDescent="0.2">
      <c r="A153" s="32" t="s">
        <v>60</v>
      </c>
      <c r="B153" s="30" t="s">
        <v>177</v>
      </c>
      <c r="C153" s="32" t="s">
        <v>93</v>
      </c>
      <c r="D153" s="32" t="s">
        <v>142</v>
      </c>
      <c r="E153" s="32" t="s">
        <v>64</v>
      </c>
      <c r="F153" s="32" t="s">
        <v>56</v>
      </c>
      <c r="G153" s="27" t="str">
        <f t="shared" si="8"/>
        <v xml:space="preserve">Jefe Oficina Asesora de Planeación </v>
      </c>
      <c r="H153" s="56">
        <v>43313</v>
      </c>
      <c r="I153" s="56">
        <v>43343</v>
      </c>
      <c r="J153" s="29"/>
      <c r="K153" s="29"/>
      <c r="L153" s="29"/>
      <c r="M153" s="29"/>
      <c r="N153" s="29"/>
      <c r="O153" s="29"/>
      <c r="P153" s="29"/>
      <c r="Q153" s="29"/>
      <c r="R153" s="29"/>
      <c r="S153" s="29"/>
      <c r="T153" s="29"/>
      <c r="U153" s="29"/>
      <c r="V153" s="32" t="s">
        <v>199</v>
      </c>
      <c r="W153" s="47">
        <v>3.0000000000000001E-3</v>
      </c>
      <c r="X153" s="29"/>
      <c r="Y153" s="52" t="s">
        <v>482</v>
      </c>
      <c r="Z153" s="52" t="s">
        <v>482</v>
      </c>
      <c r="AA153" s="59"/>
      <c r="AB153" s="85">
        <f t="shared" ca="1" si="7"/>
        <v>0</v>
      </c>
    </row>
    <row r="154" spans="1:28" ht="53.25" customHeight="1" x14ac:dyDescent="0.2">
      <c r="A154" s="32" t="s">
        <v>60</v>
      </c>
      <c r="B154" s="30" t="s">
        <v>178</v>
      </c>
      <c r="C154" s="32" t="s">
        <v>96</v>
      </c>
      <c r="D154" s="32" t="s">
        <v>142</v>
      </c>
      <c r="E154" s="32" t="s">
        <v>64</v>
      </c>
      <c r="F154" s="32" t="s">
        <v>52</v>
      </c>
      <c r="G154" s="27" t="str">
        <f t="shared" si="8"/>
        <v>Subdirector Administrativo</v>
      </c>
      <c r="H154" s="56">
        <v>43132</v>
      </c>
      <c r="I154" s="56">
        <v>43220</v>
      </c>
      <c r="J154" s="29"/>
      <c r="K154" s="29"/>
      <c r="L154" s="29"/>
      <c r="M154" s="29"/>
      <c r="N154" s="29"/>
      <c r="O154" s="29"/>
      <c r="P154" s="29"/>
      <c r="Q154" s="29"/>
      <c r="R154" s="29"/>
      <c r="S154" s="29"/>
      <c r="T154" s="29"/>
      <c r="U154" s="29"/>
      <c r="V154" s="32" t="s">
        <v>199</v>
      </c>
      <c r="W154" s="47">
        <v>3.0000000000000001E-3</v>
      </c>
      <c r="X154" s="29"/>
      <c r="Y154" s="52" t="s">
        <v>482</v>
      </c>
      <c r="Z154" s="52" t="s">
        <v>482</v>
      </c>
      <c r="AA154" s="59"/>
      <c r="AB154" s="85">
        <f t="shared" ca="1" si="7"/>
        <v>0</v>
      </c>
    </row>
    <row r="155" spans="1:28" ht="53.25" customHeight="1" x14ac:dyDescent="0.2">
      <c r="A155" s="32" t="s">
        <v>60</v>
      </c>
      <c r="B155" s="30" t="s">
        <v>179</v>
      </c>
      <c r="C155" s="32" t="s">
        <v>96</v>
      </c>
      <c r="D155" s="32" t="s">
        <v>142</v>
      </c>
      <c r="E155" s="32" t="s">
        <v>64</v>
      </c>
      <c r="F155" s="32" t="s">
        <v>52</v>
      </c>
      <c r="G155" s="27" t="str">
        <f t="shared" si="8"/>
        <v>Subdirector Administrativo</v>
      </c>
      <c r="H155" s="56">
        <v>43160</v>
      </c>
      <c r="I155" s="56">
        <v>43189</v>
      </c>
      <c r="J155" s="29"/>
      <c r="K155" s="29"/>
      <c r="L155" s="29"/>
      <c r="M155" s="29"/>
      <c r="N155" s="29"/>
      <c r="O155" s="29"/>
      <c r="P155" s="29"/>
      <c r="Q155" s="29"/>
      <c r="R155" s="29"/>
      <c r="S155" s="29"/>
      <c r="T155" s="29"/>
      <c r="U155" s="29"/>
      <c r="V155" s="32" t="s">
        <v>199</v>
      </c>
      <c r="W155" s="47">
        <v>3.0000000000000001E-3</v>
      </c>
      <c r="X155" s="29"/>
      <c r="Y155" s="52" t="s">
        <v>482</v>
      </c>
      <c r="Z155" s="52" t="s">
        <v>482</v>
      </c>
      <c r="AA155" s="59"/>
      <c r="AB155" s="85">
        <f t="shared" ca="1" si="7"/>
        <v>0</v>
      </c>
    </row>
    <row r="156" spans="1:28" ht="53.25" customHeight="1" x14ac:dyDescent="0.2">
      <c r="A156" s="32" t="s">
        <v>60</v>
      </c>
      <c r="B156" s="30" t="s">
        <v>180</v>
      </c>
      <c r="C156" s="32" t="s">
        <v>145</v>
      </c>
      <c r="D156" s="32" t="s">
        <v>145</v>
      </c>
      <c r="E156" s="32" t="s">
        <v>64</v>
      </c>
      <c r="F156" s="32" t="s">
        <v>57</v>
      </c>
      <c r="G156" s="27" t="str">
        <f t="shared" si="8"/>
        <v>Lideres de Cada Proceso</v>
      </c>
      <c r="H156" s="56">
        <v>43221</v>
      </c>
      <c r="I156" s="56">
        <v>43266</v>
      </c>
      <c r="J156" s="29"/>
      <c r="K156" s="29"/>
      <c r="L156" s="29"/>
      <c r="M156" s="29"/>
      <c r="N156" s="29"/>
      <c r="O156" s="29"/>
      <c r="P156" s="29"/>
      <c r="Q156" s="29"/>
      <c r="R156" s="29"/>
      <c r="S156" s="29"/>
      <c r="T156" s="29"/>
      <c r="U156" s="29"/>
      <c r="V156" s="32" t="s">
        <v>199</v>
      </c>
      <c r="W156" s="47">
        <v>0.01</v>
      </c>
      <c r="X156" s="28">
        <v>43336</v>
      </c>
      <c r="Y156" s="52" t="s">
        <v>340</v>
      </c>
      <c r="Z156" s="52" t="s">
        <v>364</v>
      </c>
      <c r="AA156" s="53" t="s">
        <v>163</v>
      </c>
      <c r="AB156" s="82">
        <f t="shared" ca="1" si="7"/>
        <v>1.0000000000000002E-2</v>
      </c>
    </row>
    <row r="157" spans="1:28" ht="53.25" customHeight="1" x14ac:dyDescent="0.2">
      <c r="A157" s="32" t="s">
        <v>60</v>
      </c>
      <c r="B157" s="30" t="s">
        <v>181</v>
      </c>
      <c r="C157" s="32" t="s">
        <v>145</v>
      </c>
      <c r="D157" s="32" t="s">
        <v>145</v>
      </c>
      <c r="E157" s="32" t="s">
        <v>64</v>
      </c>
      <c r="F157" s="32" t="s">
        <v>52</v>
      </c>
      <c r="G157" s="27" t="str">
        <f t="shared" si="8"/>
        <v>Lideres de Cada Proceso</v>
      </c>
      <c r="H157" s="56">
        <v>43252</v>
      </c>
      <c r="I157" s="56">
        <v>43266</v>
      </c>
      <c r="J157" s="29"/>
      <c r="K157" s="29"/>
      <c r="L157" s="29"/>
      <c r="M157" s="29"/>
      <c r="N157" s="29"/>
      <c r="O157" s="29"/>
      <c r="P157" s="29"/>
      <c r="Q157" s="29"/>
      <c r="R157" s="29"/>
      <c r="S157" s="29"/>
      <c r="T157" s="29"/>
      <c r="U157" s="29"/>
      <c r="V157" s="32" t="s">
        <v>199</v>
      </c>
      <c r="W157" s="47">
        <v>3.0000000000000001E-3</v>
      </c>
      <c r="X157" s="29"/>
      <c r="Y157" s="52" t="s">
        <v>482</v>
      </c>
      <c r="Z157" s="52" t="s">
        <v>482</v>
      </c>
      <c r="AA157" s="32"/>
      <c r="AB157" s="81">
        <f t="shared" ca="1" si="7"/>
        <v>0</v>
      </c>
    </row>
    <row r="158" spans="1:28" ht="53.25" customHeight="1" x14ac:dyDescent="0.2">
      <c r="A158" s="32" t="s">
        <v>60</v>
      </c>
      <c r="B158" s="30" t="s">
        <v>181</v>
      </c>
      <c r="C158" s="32" t="s">
        <v>145</v>
      </c>
      <c r="D158" s="32" t="s">
        <v>145</v>
      </c>
      <c r="E158" s="32" t="s">
        <v>64</v>
      </c>
      <c r="F158" s="32" t="s">
        <v>52</v>
      </c>
      <c r="G158" s="27" t="str">
        <f t="shared" si="8"/>
        <v>Lideres de Cada Proceso</v>
      </c>
      <c r="H158" s="56">
        <v>43435</v>
      </c>
      <c r="I158" s="56">
        <v>43449</v>
      </c>
      <c r="J158" s="29"/>
      <c r="K158" s="29"/>
      <c r="L158" s="29"/>
      <c r="M158" s="29"/>
      <c r="N158" s="29"/>
      <c r="O158" s="29"/>
      <c r="P158" s="29"/>
      <c r="Q158" s="29"/>
      <c r="R158" s="29"/>
      <c r="S158" s="29"/>
      <c r="T158" s="29"/>
      <c r="U158" s="29"/>
      <c r="V158" s="32" t="s">
        <v>199</v>
      </c>
      <c r="W158" s="47">
        <v>3.0000000000000001E-3</v>
      </c>
      <c r="X158" s="29"/>
      <c r="Y158" s="52" t="s">
        <v>482</v>
      </c>
      <c r="Z158" s="52" t="s">
        <v>482</v>
      </c>
      <c r="AA158" s="32"/>
      <c r="AB158" s="81">
        <f t="shared" ca="1" si="7"/>
        <v>0</v>
      </c>
    </row>
    <row r="159" spans="1:28" ht="53.25" customHeight="1" x14ac:dyDescent="0.2">
      <c r="A159" s="32" t="s">
        <v>60</v>
      </c>
      <c r="B159" s="30" t="s">
        <v>182</v>
      </c>
      <c r="C159" s="32" t="s">
        <v>107</v>
      </c>
      <c r="D159" s="32" t="s">
        <v>143</v>
      </c>
      <c r="E159" s="32" t="s">
        <v>64</v>
      </c>
      <c r="F159" s="32" t="s">
        <v>54</v>
      </c>
      <c r="G159" s="27" t="str">
        <f t="shared" si="8"/>
        <v>Subdirector Administrativo</v>
      </c>
      <c r="H159" s="56">
        <v>43282</v>
      </c>
      <c r="I159" s="56">
        <v>43311</v>
      </c>
      <c r="J159" s="29"/>
      <c r="K159" s="29"/>
      <c r="L159" s="29"/>
      <c r="M159" s="29"/>
      <c r="N159" s="29"/>
      <c r="O159" s="29"/>
      <c r="P159" s="29"/>
      <c r="Q159" s="29"/>
      <c r="R159" s="29"/>
      <c r="S159" s="29"/>
      <c r="T159" s="29"/>
      <c r="U159" s="29"/>
      <c r="V159" s="32" t="s">
        <v>199</v>
      </c>
      <c r="W159" s="47">
        <v>0.02</v>
      </c>
      <c r="X159" s="28">
        <v>43202</v>
      </c>
      <c r="Y159" s="30" t="s">
        <v>362</v>
      </c>
      <c r="Z159" s="52" t="s">
        <v>363</v>
      </c>
      <c r="AA159" s="32" t="s">
        <v>163</v>
      </c>
      <c r="AB159" s="82">
        <f t="shared" ca="1" si="7"/>
        <v>2.0000000000000004E-2</v>
      </c>
    </row>
    <row r="160" spans="1:28" ht="53.25" customHeight="1" x14ac:dyDescent="0.2">
      <c r="A160" s="32" t="s">
        <v>60</v>
      </c>
      <c r="B160" s="30" t="s">
        <v>183</v>
      </c>
      <c r="C160" s="32" t="s">
        <v>108</v>
      </c>
      <c r="D160" s="32" t="s">
        <v>143</v>
      </c>
      <c r="E160" s="32" t="s">
        <v>64</v>
      </c>
      <c r="F160" s="32" t="s">
        <v>57</v>
      </c>
      <c r="G160" s="27" t="str">
        <f t="shared" si="8"/>
        <v>Subdirector Administrativo</v>
      </c>
      <c r="H160" s="56">
        <v>43313</v>
      </c>
      <c r="I160" s="56">
        <v>43342</v>
      </c>
      <c r="J160" s="29"/>
      <c r="K160" s="29"/>
      <c r="L160" s="29"/>
      <c r="M160" s="29"/>
      <c r="N160" s="29"/>
      <c r="O160" s="29"/>
      <c r="P160" s="29"/>
      <c r="Q160" s="29"/>
      <c r="R160" s="29"/>
      <c r="S160" s="29"/>
      <c r="T160" s="29"/>
      <c r="U160" s="29"/>
      <c r="V160" s="32" t="s">
        <v>199</v>
      </c>
      <c r="W160" s="47">
        <v>0.01</v>
      </c>
      <c r="X160" s="28">
        <v>43362</v>
      </c>
      <c r="Y160" s="30" t="s">
        <v>306</v>
      </c>
      <c r="Z160" s="52" t="s">
        <v>341</v>
      </c>
      <c r="AA160" s="32" t="s">
        <v>163</v>
      </c>
      <c r="AB160" s="82">
        <f t="shared" ca="1" si="7"/>
        <v>1.0000000000000002E-2</v>
      </c>
    </row>
    <row r="161" spans="1:28" ht="53.25" customHeight="1" x14ac:dyDescent="0.2">
      <c r="A161" s="32" t="s">
        <v>60</v>
      </c>
      <c r="B161" s="30" t="s">
        <v>184</v>
      </c>
      <c r="C161" s="32" t="s">
        <v>108</v>
      </c>
      <c r="D161" s="32" t="s">
        <v>143</v>
      </c>
      <c r="E161" s="32" t="s">
        <v>64</v>
      </c>
      <c r="F161" s="32" t="s">
        <v>57</v>
      </c>
      <c r="G161" s="27" t="str">
        <f t="shared" si="8"/>
        <v>Subdirector Administrativo</v>
      </c>
      <c r="H161" s="56">
        <v>43344</v>
      </c>
      <c r="I161" s="56">
        <v>43373</v>
      </c>
      <c r="J161" s="29"/>
      <c r="K161" s="29"/>
      <c r="L161" s="29"/>
      <c r="M161" s="29"/>
      <c r="N161" s="29"/>
      <c r="O161" s="29"/>
      <c r="P161" s="29"/>
      <c r="Q161" s="29"/>
      <c r="R161" s="29"/>
      <c r="S161" s="29"/>
      <c r="T161" s="29"/>
      <c r="U161" s="29"/>
      <c r="V161" s="32" t="s">
        <v>199</v>
      </c>
      <c r="W161" s="47">
        <v>3.0000000000000001E-3</v>
      </c>
      <c r="X161" s="29"/>
      <c r="Y161" s="52" t="s">
        <v>482</v>
      </c>
      <c r="Z161" s="52" t="s">
        <v>482</v>
      </c>
      <c r="AA161" s="32"/>
      <c r="AB161" s="81">
        <f t="shared" ref="AB161:AB192" ca="1" si="9">IF(ISERROR(VLOOKUP(AA161,INDIRECT(VLOOKUP(A161,ACTA,2,0)&amp;"A"),2,0))=TRUE,0,W161*(VLOOKUP(AA161,INDIRECT(VLOOKUP(A161,ACTA,2,0)&amp;"A"),2,0)))</f>
        <v>0</v>
      </c>
    </row>
    <row r="162" spans="1:28" ht="53.25" customHeight="1" x14ac:dyDescent="0.2">
      <c r="A162" s="32" t="s">
        <v>62</v>
      </c>
      <c r="B162" s="30" t="s">
        <v>476</v>
      </c>
      <c r="C162" s="32" t="s">
        <v>145</v>
      </c>
      <c r="D162" s="32" t="s">
        <v>145</v>
      </c>
      <c r="E162" s="32" t="s">
        <v>64</v>
      </c>
      <c r="F162" s="32" t="s">
        <v>56</v>
      </c>
      <c r="G162" s="27" t="str">
        <f t="shared" si="8"/>
        <v>Lideres de Cada Proceso</v>
      </c>
      <c r="H162" s="49">
        <v>43191</v>
      </c>
      <c r="I162" s="49">
        <v>43312</v>
      </c>
      <c r="J162" s="29"/>
      <c r="K162" s="29"/>
      <c r="L162" s="29"/>
      <c r="M162" s="29"/>
      <c r="N162" s="29"/>
      <c r="O162" s="29"/>
      <c r="P162" s="29"/>
      <c r="Q162" s="29"/>
      <c r="R162" s="29"/>
      <c r="S162" s="29"/>
      <c r="T162" s="29"/>
      <c r="U162" s="29"/>
      <c r="V162" s="53" t="s">
        <v>216</v>
      </c>
      <c r="W162" s="92">
        <v>0.01</v>
      </c>
      <c r="X162" s="29">
        <v>43308</v>
      </c>
      <c r="Y162" s="30" t="s">
        <v>477</v>
      </c>
      <c r="Z162" s="52" t="s">
        <v>219</v>
      </c>
      <c r="AA162" s="32" t="s">
        <v>75</v>
      </c>
      <c r="AB162" s="82">
        <f t="shared" ca="1" si="9"/>
        <v>0.01</v>
      </c>
    </row>
    <row r="163" spans="1:28" ht="53.25" customHeight="1" x14ac:dyDescent="0.2">
      <c r="A163" s="32" t="s">
        <v>62</v>
      </c>
      <c r="B163" s="30" t="s">
        <v>348</v>
      </c>
      <c r="C163" s="32" t="s">
        <v>145</v>
      </c>
      <c r="D163" s="32" t="s">
        <v>145</v>
      </c>
      <c r="E163" s="32" t="s">
        <v>64</v>
      </c>
      <c r="F163" s="32" t="s">
        <v>57</v>
      </c>
      <c r="G163" s="27" t="str">
        <f t="shared" si="8"/>
        <v>Lideres de Cada Proceso</v>
      </c>
      <c r="H163" s="28">
        <v>43252</v>
      </c>
      <c r="I163" s="28">
        <v>43434</v>
      </c>
      <c r="J163" s="29"/>
      <c r="K163" s="29"/>
      <c r="L163" s="29"/>
      <c r="M163" s="29"/>
      <c r="N163" s="29"/>
      <c r="O163" s="60"/>
      <c r="P163" s="29"/>
      <c r="Q163" s="29"/>
      <c r="R163" s="29"/>
      <c r="S163" s="29"/>
      <c r="T163" s="29"/>
      <c r="U163" s="29"/>
      <c r="V163" s="32" t="s">
        <v>349</v>
      </c>
      <c r="W163" s="93">
        <v>2E-3</v>
      </c>
      <c r="X163" s="28">
        <v>43434</v>
      </c>
      <c r="Y163" s="52" t="s">
        <v>350</v>
      </c>
      <c r="Z163" s="52" t="s">
        <v>475</v>
      </c>
      <c r="AA163" s="53" t="s">
        <v>75</v>
      </c>
      <c r="AB163" s="82">
        <f t="shared" ca="1" si="9"/>
        <v>2E-3</v>
      </c>
    </row>
    <row r="164" spans="1:28" ht="53.25" customHeight="1" x14ac:dyDescent="0.2">
      <c r="A164" s="32" t="s">
        <v>62</v>
      </c>
      <c r="B164" s="30" t="s">
        <v>474</v>
      </c>
      <c r="C164" s="32" t="s">
        <v>145</v>
      </c>
      <c r="D164" s="32" t="s">
        <v>145</v>
      </c>
      <c r="E164" s="32" t="s">
        <v>64</v>
      </c>
      <c r="F164" s="32" t="s">
        <v>57</v>
      </c>
      <c r="G164" s="27" t="str">
        <f t="shared" si="8"/>
        <v>Lideres de Cada Proceso</v>
      </c>
      <c r="H164" s="28">
        <v>43252</v>
      </c>
      <c r="I164" s="28">
        <v>43434</v>
      </c>
      <c r="J164" s="29"/>
      <c r="K164" s="29"/>
      <c r="L164" s="29"/>
      <c r="M164" s="29"/>
      <c r="N164" s="29"/>
      <c r="O164" s="60"/>
      <c r="P164" s="29"/>
      <c r="Q164" s="29"/>
      <c r="R164" s="29"/>
      <c r="S164" s="29"/>
      <c r="T164" s="29"/>
      <c r="U164" s="29"/>
      <c r="V164" s="32" t="s">
        <v>351</v>
      </c>
      <c r="W164" s="93">
        <v>2E-3</v>
      </c>
      <c r="X164" s="28">
        <v>43434</v>
      </c>
      <c r="Y164" s="52" t="s">
        <v>350</v>
      </c>
      <c r="Z164" s="52" t="s">
        <v>352</v>
      </c>
      <c r="AA164" s="53" t="s">
        <v>75</v>
      </c>
      <c r="AB164" s="82">
        <f t="shared" ca="1" si="9"/>
        <v>2E-3</v>
      </c>
    </row>
    <row r="165" spans="1:28" ht="53.25" customHeight="1" x14ac:dyDescent="0.2">
      <c r="A165" s="32" t="s">
        <v>62</v>
      </c>
      <c r="B165" s="30" t="s">
        <v>342</v>
      </c>
      <c r="C165" s="32" t="s">
        <v>145</v>
      </c>
      <c r="D165" s="32" t="s">
        <v>145</v>
      </c>
      <c r="E165" s="32" t="s">
        <v>64</v>
      </c>
      <c r="F165" s="90" t="s">
        <v>209</v>
      </c>
      <c r="G165" s="27" t="str">
        <f t="shared" si="8"/>
        <v>Lideres de Cada Proceso</v>
      </c>
      <c r="H165" s="28">
        <v>43282</v>
      </c>
      <c r="I165" s="28">
        <v>43465</v>
      </c>
      <c r="J165" s="29"/>
      <c r="K165" s="29"/>
      <c r="L165" s="29"/>
      <c r="M165" s="29"/>
      <c r="N165" s="29"/>
      <c r="O165" s="29"/>
      <c r="P165" s="89"/>
      <c r="Q165" s="89"/>
      <c r="R165" s="89"/>
      <c r="S165" s="89"/>
      <c r="T165" s="89"/>
      <c r="U165" s="89"/>
      <c r="V165" s="32" t="s">
        <v>345</v>
      </c>
      <c r="W165" s="93">
        <v>2E-3</v>
      </c>
      <c r="X165" s="28">
        <v>43465</v>
      </c>
      <c r="Y165" s="30" t="s">
        <v>456</v>
      </c>
      <c r="Z165" s="30" t="s">
        <v>455</v>
      </c>
      <c r="AA165" s="32" t="s">
        <v>75</v>
      </c>
      <c r="AB165" s="82">
        <f t="shared" ca="1" si="9"/>
        <v>2E-3</v>
      </c>
    </row>
    <row r="166" spans="1:28" ht="53.25" customHeight="1" x14ac:dyDescent="0.2">
      <c r="A166" s="32" t="s">
        <v>62</v>
      </c>
      <c r="B166" s="30" t="s">
        <v>353</v>
      </c>
      <c r="C166" s="32" t="s">
        <v>145</v>
      </c>
      <c r="D166" s="32" t="s">
        <v>145</v>
      </c>
      <c r="E166" s="32" t="s">
        <v>64</v>
      </c>
      <c r="F166" s="32" t="s">
        <v>64</v>
      </c>
      <c r="G166" s="27" t="str">
        <f t="shared" si="8"/>
        <v>Lideres de Cada Proceso</v>
      </c>
      <c r="H166" s="28">
        <v>43313</v>
      </c>
      <c r="I166" s="28">
        <v>43343</v>
      </c>
      <c r="J166" s="29"/>
      <c r="K166" s="29"/>
      <c r="L166" s="29"/>
      <c r="M166" s="29"/>
      <c r="N166" s="29"/>
      <c r="O166" s="29"/>
      <c r="P166" s="29"/>
      <c r="Q166" s="60"/>
      <c r="R166" s="29"/>
      <c r="S166" s="29"/>
      <c r="T166" s="29"/>
      <c r="U166" s="29"/>
      <c r="V166" s="32" t="s">
        <v>354</v>
      </c>
      <c r="W166" s="93">
        <v>5.0000000000000001E-3</v>
      </c>
      <c r="X166" s="28">
        <v>43339</v>
      </c>
      <c r="Y166" s="30" t="s">
        <v>457</v>
      </c>
      <c r="Z166" s="30" t="s">
        <v>458</v>
      </c>
      <c r="AA166" s="32" t="s">
        <v>75</v>
      </c>
      <c r="AB166" s="82">
        <f t="shared" ca="1" si="9"/>
        <v>5.0000000000000001E-3</v>
      </c>
    </row>
    <row r="167" spans="1:28" ht="53.25" customHeight="1" x14ac:dyDescent="0.2">
      <c r="A167" s="32" t="s">
        <v>62</v>
      </c>
      <c r="B167" s="30" t="s">
        <v>355</v>
      </c>
      <c r="C167" s="32" t="s">
        <v>145</v>
      </c>
      <c r="D167" s="32" t="s">
        <v>145</v>
      </c>
      <c r="E167" s="32" t="s">
        <v>64</v>
      </c>
      <c r="F167" s="32" t="s">
        <v>64</v>
      </c>
      <c r="G167" s="27" t="str">
        <f t="shared" si="8"/>
        <v>Lideres de Cada Proceso</v>
      </c>
      <c r="H167" s="28">
        <v>43282</v>
      </c>
      <c r="I167" s="28">
        <v>43312</v>
      </c>
      <c r="J167" s="29"/>
      <c r="K167" s="29"/>
      <c r="L167" s="29"/>
      <c r="M167" s="29"/>
      <c r="N167" s="29"/>
      <c r="O167" s="29"/>
      <c r="P167" s="60"/>
      <c r="Q167" s="29"/>
      <c r="R167" s="29"/>
      <c r="S167" s="29"/>
      <c r="T167" s="29"/>
      <c r="U167" s="29"/>
      <c r="V167" s="32" t="s">
        <v>346</v>
      </c>
      <c r="W167" s="93">
        <v>5.0000000000000001E-3</v>
      </c>
      <c r="X167" s="28">
        <v>43308</v>
      </c>
      <c r="Y167" s="30" t="s">
        <v>344</v>
      </c>
      <c r="Z167" s="30" t="s">
        <v>356</v>
      </c>
      <c r="AA167" s="32" t="s">
        <v>75</v>
      </c>
      <c r="AB167" s="82">
        <f t="shared" ca="1" si="9"/>
        <v>5.0000000000000001E-3</v>
      </c>
    </row>
    <row r="168" spans="1:28" ht="53.25" customHeight="1" x14ac:dyDescent="0.2">
      <c r="A168" s="32" t="s">
        <v>62</v>
      </c>
      <c r="B168" s="30" t="s">
        <v>357</v>
      </c>
      <c r="C168" s="32" t="s">
        <v>145</v>
      </c>
      <c r="D168" s="32" t="s">
        <v>145</v>
      </c>
      <c r="E168" s="32" t="s">
        <v>64</v>
      </c>
      <c r="F168" s="32" t="s">
        <v>64</v>
      </c>
      <c r="G168" s="27" t="str">
        <f t="shared" si="8"/>
        <v>Lideres de Cada Proceso</v>
      </c>
      <c r="H168" s="28">
        <v>43101</v>
      </c>
      <c r="I168" s="28">
        <v>43465</v>
      </c>
      <c r="J168" s="60"/>
      <c r="K168" s="60"/>
      <c r="L168" s="60"/>
      <c r="M168" s="60"/>
      <c r="N168" s="60"/>
      <c r="O168" s="60"/>
      <c r="P168" s="60"/>
      <c r="Q168" s="60"/>
      <c r="R168" s="60"/>
      <c r="S168" s="60"/>
      <c r="T168" s="60"/>
      <c r="U168" s="60"/>
      <c r="V168" s="32" t="s">
        <v>347</v>
      </c>
      <c r="W168" s="93">
        <v>0.01</v>
      </c>
      <c r="X168" s="28">
        <v>43465</v>
      </c>
      <c r="Y168" s="30" t="s">
        <v>479</v>
      </c>
      <c r="Z168" s="30" t="s">
        <v>358</v>
      </c>
      <c r="AA168" s="32" t="s">
        <v>75</v>
      </c>
      <c r="AB168" s="82">
        <f t="shared" ca="1" si="9"/>
        <v>0.01</v>
      </c>
    </row>
    <row r="169" spans="1:28" ht="30.75" hidden="1" customHeight="1" x14ac:dyDescent="0.2">
      <c r="A169" s="32"/>
      <c r="B169" s="30"/>
      <c r="C169" s="32"/>
      <c r="D169" s="32"/>
      <c r="E169" s="32"/>
      <c r="F169" s="32"/>
      <c r="G169" s="27" t="str">
        <f t="shared" si="8"/>
        <v/>
      </c>
      <c r="H169" s="28"/>
      <c r="I169" s="28"/>
      <c r="J169" s="29"/>
      <c r="K169" s="29"/>
      <c r="L169" s="29"/>
      <c r="M169" s="29"/>
      <c r="N169" s="29"/>
      <c r="O169" s="29"/>
      <c r="P169" s="29"/>
      <c r="Q169" s="29"/>
      <c r="R169" s="29"/>
      <c r="S169" s="29"/>
      <c r="T169" s="29"/>
      <c r="U169" s="29"/>
      <c r="V169" s="32"/>
      <c r="W169" s="93"/>
      <c r="X169" s="29"/>
      <c r="Y169" s="30"/>
      <c r="Z169" s="30"/>
      <c r="AA169" s="32"/>
      <c r="AB169" s="35">
        <f t="shared" ca="1" si="9"/>
        <v>0</v>
      </c>
    </row>
    <row r="170" spans="1:28" ht="30.75" hidden="1" customHeight="1" x14ac:dyDescent="0.2">
      <c r="A170" s="32"/>
      <c r="B170" s="30"/>
      <c r="C170" s="32"/>
      <c r="D170" s="32"/>
      <c r="E170" s="32"/>
      <c r="F170" s="32"/>
      <c r="G170" s="27" t="str">
        <f t="shared" si="8"/>
        <v/>
      </c>
      <c r="H170" s="28"/>
      <c r="I170" s="28"/>
      <c r="J170" s="29"/>
      <c r="K170" s="29"/>
      <c r="L170" s="29"/>
      <c r="M170" s="29"/>
      <c r="N170" s="29"/>
      <c r="O170" s="29"/>
      <c r="P170" s="29"/>
      <c r="Q170" s="29"/>
      <c r="R170" s="29"/>
      <c r="S170" s="29"/>
      <c r="T170" s="29"/>
      <c r="U170" s="29"/>
      <c r="V170" s="32"/>
      <c r="W170" s="93"/>
      <c r="X170" s="29"/>
      <c r="Y170" s="30"/>
      <c r="Z170" s="30"/>
      <c r="AA170" s="32"/>
      <c r="AB170" s="35">
        <f t="shared" ca="1" si="9"/>
        <v>0</v>
      </c>
    </row>
    <row r="171" spans="1:28" ht="30.75" hidden="1" customHeight="1" x14ac:dyDescent="0.2">
      <c r="A171" s="32"/>
      <c r="B171" s="30"/>
      <c r="C171" s="32"/>
      <c r="D171" s="32"/>
      <c r="E171" s="32"/>
      <c r="F171" s="32"/>
      <c r="G171" s="27" t="str">
        <f t="shared" si="8"/>
        <v/>
      </c>
      <c r="H171" s="28"/>
      <c r="I171" s="28"/>
      <c r="J171" s="29"/>
      <c r="K171" s="29"/>
      <c r="L171" s="29"/>
      <c r="M171" s="29"/>
      <c r="N171" s="29"/>
      <c r="O171" s="29"/>
      <c r="P171" s="29"/>
      <c r="Q171" s="29"/>
      <c r="R171" s="29"/>
      <c r="S171" s="29"/>
      <c r="T171" s="29"/>
      <c r="U171" s="29"/>
      <c r="V171" s="32"/>
      <c r="W171" s="31"/>
      <c r="X171" s="29"/>
      <c r="Y171" s="30"/>
      <c r="Z171" s="30"/>
      <c r="AA171" s="32"/>
      <c r="AB171" s="35">
        <f t="shared" ca="1" si="9"/>
        <v>0</v>
      </c>
    </row>
    <row r="172" spans="1:28" ht="30.75" hidden="1" customHeight="1" x14ac:dyDescent="0.2">
      <c r="A172" s="32"/>
      <c r="B172" s="30"/>
      <c r="C172" s="32"/>
      <c r="D172" s="32"/>
      <c r="E172" s="32"/>
      <c r="F172" s="32"/>
      <c r="G172" s="27" t="str">
        <f t="shared" si="8"/>
        <v/>
      </c>
      <c r="H172" s="28"/>
      <c r="I172" s="28"/>
      <c r="J172" s="29"/>
      <c r="K172" s="29"/>
      <c r="L172" s="29"/>
      <c r="M172" s="29"/>
      <c r="N172" s="29"/>
      <c r="O172" s="29"/>
      <c r="P172" s="29"/>
      <c r="Q172" s="29"/>
      <c r="R172" s="29"/>
      <c r="S172" s="29"/>
      <c r="T172" s="29"/>
      <c r="U172" s="29"/>
      <c r="V172" s="32"/>
      <c r="W172" s="31"/>
      <c r="X172" s="29"/>
      <c r="Y172" s="30"/>
      <c r="Z172" s="30"/>
      <c r="AA172" s="32"/>
      <c r="AB172" s="35">
        <f t="shared" ca="1" si="9"/>
        <v>0</v>
      </c>
    </row>
    <row r="173" spans="1:28" ht="30.75" hidden="1" customHeight="1" x14ac:dyDescent="0.2">
      <c r="A173" s="32"/>
      <c r="B173" s="30"/>
      <c r="C173" s="32"/>
      <c r="D173" s="32"/>
      <c r="E173" s="32"/>
      <c r="F173" s="32"/>
      <c r="G173" s="27" t="str">
        <f t="shared" si="8"/>
        <v/>
      </c>
      <c r="H173" s="28"/>
      <c r="I173" s="28"/>
      <c r="J173" s="29"/>
      <c r="K173" s="29"/>
      <c r="L173" s="29"/>
      <c r="M173" s="29"/>
      <c r="N173" s="29"/>
      <c r="O173" s="29"/>
      <c r="P173" s="29"/>
      <c r="Q173" s="29"/>
      <c r="R173" s="29"/>
      <c r="S173" s="29"/>
      <c r="T173" s="29"/>
      <c r="U173" s="29"/>
      <c r="V173" s="32"/>
      <c r="W173" s="31"/>
      <c r="X173" s="29"/>
      <c r="Y173" s="30"/>
      <c r="Z173" s="30"/>
      <c r="AA173" s="32"/>
      <c r="AB173" s="35">
        <f t="shared" ca="1" si="9"/>
        <v>0</v>
      </c>
    </row>
    <row r="174" spans="1:28" ht="30.75" hidden="1" customHeight="1" x14ac:dyDescent="0.2">
      <c r="A174" s="32"/>
      <c r="B174" s="30"/>
      <c r="C174" s="32"/>
      <c r="D174" s="32"/>
      <c r="E174" s="32"/>
      <c r="F174" s="32"/>
      <c r="G174" s="27" t="str">
        <f t="shared" si="8"/>
        <v/>
      </c>
      <c r="H174" s="28"/>
      <c r="I174" s="28"/>
      <c r="J174" s="29"/>
      <c r="K174" s="29"/>
      <c r="L174" s="29"/>
      <c r="M174" s="29"/>
      <c r="N174" s="29"/>
      <c r="O174" s="29"/>
      <c r="P174" s="29"/>
      <c r="Q174" s="29"/>
      <c r="R174" s="29"/>
      <c r="S174" s="29"/>
      <c r="T174" s="29"/>
      <c r="U174" s="29"/>
      <c r="V174" s="32"/>
      <c r="W174" s="31"/>
      <c r="X174" s="29"/>
      <c r="Y174" s="30"/>
      <c r="Z174" s="30"/>
      <c r="AA174" s="32"/>
      <c r="AB174" s="35">
        <f t="shared" ca="1" si="9"/>
        <v>0</v>
      </c>
    </row>
    <row r="175" spans="1:28" ht="30.75" hidden="1" customHeight="1" x14ac:dyDescent="0.2">
      <c r="A175" s="32"/>
      <c r="B175" s="30"/>
      <c r="C175" s="32"/>
      <c r="D175" s="32"/>
      <c r="E175" s="32"/>
      <c r="F175" s="32"/>
      <c r="G175" s="27" t="str">
        <f t="shared" si="8"/>
        <v/>
      </c>
      <c r="H175" s="28"/>
      <c r="I175" s="28"/>
      <c r="J175" s="29"/>
      <c r="K175" s="29"/>
      <c r="L175" s="29"/>
      <c r="M175" s="29"/>
      <c r="N175" s="29"/>
      <c r="O175" s="29"/>
      <c r="P175" s="29"/>
      <c r="Q175" s="29"/>
      <c r="R175" s="29"/>
      <c r="S175" s="29"/>
      <c r="T175" s="29"/>
      <c r="U175" s="29"/>
      <c r="V175" s="32"/>
      <c r="W175" s="31"/>
      <c r="X175" s="29"/>
      <c r="Y175" s="30"/>
      <c r="Z175" s="30"/>
      <c r="AA175" s="32"/>
      <c r="AB175" s="35">
        <f t="shared" ca="1" si="9"/>
        <v>0</v>
      </c>
    </row>
    <row r="176" spans="1:28" ht="30.75" hidden="1" customHeight="1" x14ac:dyDescent="0.2">
      <c r="A176" s="32"/>
      <c r="B176" s="30"/>
      <c r="C176" s="32"/>
      <c r="D176" s="32"/>
      <c r="E176" s="32"/>
      <c r="F176" s="32"/>
      <c r="G176" s="27" t="str">
        <f t="shared" si="8"/>
        <v/>
      </c>
      <c r="H176" s="28"/>
      <c r="I176" s="28"/>
      <c r="J176" s="29"/>
      <c r="K176" s="29"/>
      <c r="L176" s="29"/>
      <c r="M176" s="29"/>
      <c r="N176" s="29"/>
      <c r="O176" s="29"/>
      <c r="P176" s="29"/>
      <c r="Q176" s="29"/>
      <c r="R176" s="29"/>
      <c r="S176" s="29"/>
      <c r="T176" s="29"/>
      <c r="U176" s="29"/>
      <c r="V176" s="32"/>
      <c r="W176" s="31"/>
      <c r="X176" s="29"/>
      <c r="Y176" s="30"/>
      <c r="Z176" s="30"/>
      <c r="AA176" s="32"/>
      <c r="AB176" s="35">
        <f t="shared" ca="1" si="9"/>
        <v>0</v>
      </c>
    </row>
    <row r="177" spans="1:28" ht="30.75" hidden="1" customHeight="1" x14ac:dyDescent="0.2">
      <c r="A177" s="32"/>
      <c r="B177" s="30"/>
      <c r="C177" s="32"/>
      <c r="D177" s="32"/>
      <c r="E177" s="32"/>
      <c r="F177" s="32"/>
      <c r="G177" s="27" t="str">
        <f t="shared" si="8"/>
        <v/>
      </c>
      <c r="H177" s="28"/>
      <c r="I177" s="28"/>
      <c r="J177" s="29"/>
      <c r="K177" s="29"/>
      <c r="L177" s="29"/>
      <c r="M177" s="29"/>
      <c r="N177" s="29"/>
      <c r="O177" s="29"/>
      <c r="P177" s="29"/>
      <c r="Q177" s="29"/>
      <c r="R177" s="29"/>
      <c r="S177" s="29"/>
      <c r="T177" s="29"/>
      <c r="U177" s="29"/>
      <c r="V177" s="32"/>
      <c r="W177" s="31"/>
      <c r="X177" s="29"/>
      <c r="Y177" s="30"/>
      <c r="Z177" s="30"/>
      <c r="AA177" s="32"/>
      <c r="AB177" s="35">
        <f t="shared" ca="1" si="9"/>
        <v>0</v>
      </c>
    </row>
    <row r="178" spans="1:28" ht="30.75" hidden="1" customHeight="1" x14ac:dyDescent="0.2">
      <c r="A178" s="32"/>
      <c r="B178" s="30"/>
      <c r="C178" s="32"/>
      <c r="D178" s="32"/>
      <c r="E178" s="32"/>
      <c r="F178" s="32"/>
      <c r="G178" s="27" t="str">
        <f t="shared" si="8"/>
        <v/>
      </c>
      <c r="H178" s="28"/>
      <c r="I178" s="28"/>
      <c r="J178" s="29"/>
      <c r="K178" s="29"/>
      <c r="L178" s="29"/>
      <c r="M178" s="29"/>
      <c r="N178" s="29"/>
      <c r="O178" s="29"/>
      <c r="P178" s="29"/>
      <c r="Q178" s="29"/>
      <c r="R178" s="29"/>
      <c r="S178" s="29"/>
      <c r="T178" s="29"/>
      <c r="U178" s="29"/>
      <c r="V178" s="32"/>
      <c r="W178" s="31"/>
      <c r="X178" s="29"/>
      <c r="Y178" s="30"/>
      <c r="Z178" s="30"/>
      <c r="AA178" s="32"/>
      <c r="AB178" s="35">
        <f t="shared" ca="1" si="9"/>
        <v>0</v>
      </c>
    </row>
    <row r="179" spans="1:28" ht="30.75" hidden="1" customHeight="1" x14ac:dyDescent="0.2">
      <c r="A179" s="32"/>
      <c r="B179" s="30"/>
      <c r="C179" s="32"/>
      <c r="D179" s="32"/>
      <c r="E179" s="32"/>
      <c r="F179" s="32"/>
      <c r="G179" s="27" t="str">
        <f t="shared" si="8"/>
        <v/>
      </c>
      <c r="H179" s="28"/>
      <c r="I179" s="28"/>
      <c r="J179" s="29"/>
      <c r="K179" s="29"/>
      <c r="L179" s="29"/>
      <c r="M179" s="29"/>
      <c r="N179" s="29"/>
      <c r="O179" s="29"/>
      <c r="P179" s="29"/>
      <c r="Q179" s="29"/>
      <c r="R179" s="29"/>
      <c r="S179" s="29"/>
      <c r="T179" s="29"/>
      <c r="U179" s="29"/>
      <c r="V179" s="32"/>
      <c r="W179" s="31"/>
      <c r="X179" s="29"/>
      <c r="Y179" s="30"/>
      <c r="Z179" s="30"/>
      <c r="AA179" s="32"/>
      <c r="AB179" s="35">
        <f t="shared" ca="1" si="9"/>
        <v>0</v>
      </c>
    </row>
    <row r="180" spans="1:28" ht="30.75" hidden="1" customHeight="1" x14ac:dyDescent="0.2">
      <c r="A180" s="32"/>
      <c r="B180" s="30"/>
      <c r="C180" s="32"/>
      <c r="D180" s="32"/>
      <c r="E180" s="32"/>
      <c r="F180" s="32"/>
      <c r="G180" s="27" t="str">
        <f t="shared" si="8"/>
        <v/>
      </c>
      <c r="H180" s="28"/>
      <c r="I180" s="28"/>
      <c r="J180" s="29"/>
      <c r="K180" s="29"/>
      <c r="L180" s="29"/>
      <c r="M180" s="29"/>
      <c r="N180" s="29"/>
      <c r="O180" s="29"/>
      <c r="P180" s="29"/>
      <c r="Q180" s="29"/>
      <c r="R180" s="29"/>
      <c r="S180" s="29"/>
      <c r="T180" s="29"/>
      <c r="U180" s="29"/>
      <c r="V180" s="32"/>
      <c r="W180" s="31"/>
      <c r="X180" s="29"/>
      <c r="Y180" s="30"/>
      <c r="Z180" s="30"/>
      <c r="AA180" s="32"/>
      <c r="AB180" s="35">
        <f t="shared" ca="1" si="9"/>
        <v>0</v>
      </c>
    </row>
    <row r="181" spans="1:28" ht="30.75" hidden="1" customHeight="1" x14ac:dyDescent="0.2">
      <c r="A181" s="32"/>
      <c r="B181" s="30"/>
      <c r="C181" s="32"/>
      <c r="D181" s="32"/>
      <c r="E181" s="32"/>
      <c r="F181" s="32"/>
      <c r="G181" s="27" t="str">
        <f t="shared" si="8"/>
        <v/>
      </c>
      <c r="H181" s="28"/>
      <c r="I181" s="28"/>
      <c r="J181" s="29"/>
      <c r="K181" s="29"/>
      <c r="L181" s="29"/>
      <c r="M181" s="29"/>
      <c r="N181" s="29"/>
      <c r="O181" s="29"/>
      <c r="P181" s="29"/>
      <c r="Q181" s="29"/>
      <c r="R181" s="29"/>
      <c r="S181" s="29"/>
      <c r="T181" s="29"/>
      <c r="U181" s="29"/>
      <c r="V181" s="32"/>
      <c r="W181" s="31"/>
      <c r="X181" s="29"/>
      <c r="Y181" s="30"/>
      <c r="Z181" s="30"/>
      <c r="AA181" s="32"/>
      <c r="AB181" s="35">
        <f t="shared" ca="1" si="9"/>
        <v>0</v>
      </c>
    </row>
    <row r="182" spans="1:28" ht="30.75" hidden="1" customHeight="1" x14ac:dyDescent="0.2">
      <c r="A182" s="32"/>
      <c r="B182" s="30"/>
      <c r="C182" s="32"/>
      <c r="D182" s="32"/>
      <c r="E182" s="32"/>
      <c r="F182" s="32"/>
      <c r="G182" s="27" t="str">
        <f t="shared" si="8"/>
        <v/>
      </c>
      <c r="H182" s="28"/>
      <c r="I182" s="28"/>
      <c r="J182" s="29"/>
      <c r="K182" s="29"/>
      <c r="L182" s="29"/>
      <c r="M182" s="29"/>
      <c r="N182" s="29"/>
      <c r="O182" s="29"/>
      <c r="P182" s="29"/>
      <c r="Q182" s="29"/>
      <c r="R182" s="29"/>
      <c r="S182" s="29"/>
      <c r="T182" s="29"/>
      <c r="U182" s="29"/>
      <c r="V182" s="32"/>
      <c r="W182" s="31"/>
      <c r="X182" s="29"/>
      <c r="Y182" s="30"/>
      <c r="Z182" s="30"/>
      <c r="AA182" s="32"/>
      <c r="AB182" s="35">
        <f t="shared" ca="1" si="9"/>
        <v>0</v>
      </c>
    </row>
    <row r="183" spans="1:28" ht="30.75" hidden="1" customHeight="1" x14ac:dyDescent="0.2">
      <c r="A183" s="32"/>
      <c r="B183" s="30"/>
      <c r="C183" s="32"/>
      <c r="D183" s="32"/>
      <c r="E183" s="32"/>
      <c r="F183" s="32"/>
      <c r="G183" s="27" t="str">
        <f t="shared" si="8"/>
        <v/>
      </c>
      <c r="H183" s="28"/>
      <c r="I183" s="28"/>
      <c r="J183" s="29"/>
      <c r="K183" s="29"/>
      <c r="L183" s="29"/>
      <c r="M183" s="29"/>
      <c r="N183" s="29"/>
      <c r="O183" s="29"/>
      <c r="P183" s="29"/>
      <c r="Q183" s="29"/>
      <c r="R183" s="29"/>
      <c r="S183" s="29"/>
      <c r="T183" s="29"/>
      <c r="U183" s="29"/>
      <c r="V183" s="32"/>
      <c r="W183" s="31"/>
      <c r="X183" s="29"/>
      <c r="Y183" s="30"/>
      <c r="Z183" s="30"/>
      <c r="AA183" s="32"/>
      <c r="AB183" s="35">
        <f t="shared" ca="1" si="9"/>
        <v>0</v>
      </c>
    </row>
    <row r="184" spans="1:28" ht="30.75" hidden="1" customHeight="1" x14ac:dyDescent="0.2">
      <c r="A184" s="32"/>
      <c r="B184" s="30"/>
      <c r="C184" s="32"/>
      <c r="D184" s="32"/>
      <c r="E184" s="32"/>
      <c r="F184" s="32"/>
      <c r="G184" s="27" t="str">
        <f t="shared" si="8"/>
        <v/>
      </c>
      <c r="H184" s="28"/>
      <c r="I184" s="28"/>
      <c r="J184" s="29"/>
      <c r="K184" s="29"/>
      <c r="L184" s="29"/>
      <c r="M184" s="29"/>
      <c r="N184" s="29"/>
      <c r="O184" s="29"/>
      <c r="P184" s="29"/>
      <c r="Q184" s="29"/>
      <c r="R184" s="29"/>
      <c r="S184" s="29"/>
      <c r="T184" s="29"/>
      <c r="U184" s="29"/>
      <c r="V184" s="32"/>
      <c r="W184" s="31"/>
      <c r="X184" s="29"/>
      <c r="Y184" s="30"/>
      <c r="Z184" s="30"/>
      <c r="AA184" s="32"/>
      <c r="AB184" s="35">
        <f t="shared" ca="1" si="9"/>
        <v>0</v>
      </c>
    </row>
    <row r="185" spans="1:28" ht="30.75" hidden="1" customHeight="1" x14ac:dyDescent="0.2">
      <c r="A185" s="32"/>
      <c r="B185" s="30"/>
      <c r="C185" s="32"/>
      <c r="D185" s="32"/>
      <c r="E185" s="32"/>
      <c r="F185" s="32"/>
      <c r="G185" s="27" t="str">
        <f t="shared" si="8"/>
        <v/>
      </c>
      <c r="H185" s="28"/>
      <c r="I185" s="28"/>
      <c r="J185" s="29"/>
      <c r="K185" s="29"/>
      <c r="L185" s="29"/>
      <c r="M185" s="29"/>
      <c r="N185" s="29"/>
      <c r="O185" s="29"/>
      <c r="P185" s="29"/>
      <c r="Q185" s="29"/>
      <c r="R185" s="29"/>
      <c r="S185" s="29"/>
      <c r="T185" s="29"/>
      <c r="U185" s="29"/>
      <c r="V185" s="32"/>
      <c r="W185" s="31"/>
      <c r="X185" s="29"/>
      <c r="Y185" s="30"/>
      <c r="Z185" s="30"/>
      <c r="AA185" s="32"/>
      <c r="AB185" s="35">
        <f t="shared" ca="1" si="9"/>
        <v>0</v>
      </c>
    </row>
    <row r="186" spans="1:28" ht="30.75" hidden="1" customHeight="1" x14ac:dyDescent="0.2">
      <c r="A186" s="32"/>
      <c r="B186" s="30"/>
      <c r="C186" s="32"/>
      <c r="D186" s="32"/>
      <c r="E186" s="32"/>
      <c r="F186" s="32"/>
      <c r="G186" s="27" t="str">
        <f t="shared" si="8"/>
        <v/>
      </c>
      <c r="H186" s="28"/>
      <c r="I186" s="28"/>
      <c r="J186" s="29"/>
      <c r="K186" s="29"/>
      <c r="L186" s="29"/>
      <c r="M186" s="29"/>
      <c r="N186" s="29"/>
      <c r="O186" s="29"/>
      <c r="P186" s="29"/>
      <c r="Q186" s="29"/>
      <c r="R186" s="29"/>
      <c r="S186" s="29"/>
      <c r="T186" s="29"/>
      <c r="U186" s="29"/>
      <c r="V186" s="32"/>
      <c r="W186" s="31"/>
      <c r="X186" s="29"/>
      <c r="Y186" s="30"/>
      <c r="Z186" s="30"/>
      <c r="AA186" s="32"/>
      <c r="AB186" s="35">
        <f t="shared" ca="1" si="9"/>
        <v>0</v>
      </c>
    </row>
    <row r="187" spans="1:28" ht="30.75" hidden="1" customHeight="1" x14ac:dyDescent="0.2">
      <c r="A187" s="32"/>
      <c r="B187" s="30"/>
      <c r="C187" s="32"/>
      <c r="D187" s="32"/>
      <c r="E187" s="32"/>
      <c r="F187" s="32"/>
      <c r="G187" s="27" t="str">
        <f t="shared" si="8"/>
        <v/>
      </c>
      <c r="H187" s="28"/>
      <c r="I187" s="28"/>
      <c r="J187" s="29"/>
      <c r="K187" s="29"/>
      <c r="L187" s="29"/>
      <c r="M187" s="29"/>
      <c r="N187" s="29"/>
      <c r="O187" s="29"/>
      <c r="P187" s="29"/>
      <c r="Q187" s="29"/>
      <c r="R187" s="29"/>
      <c r="S187" s="29"/>
      <c r="T187" s="29"/>
      <c r="U187" s="29"/>
      <c r="V187" s="32"/>
      <c r="W187" s="31"/>
      <c r="X187" s="29"/>
      <c r="Y187" s="30"/>
      <c r="Z187" s="30"/>
      <c r="AA187" s="32"/>
      <c r="AB187" s="35">
        <f t="shared" ca="1" si="9"/>
        <v>0</v>
      </c>
    </row>
    <row r="188" spans="1:28" ht="30.75" hidden="1" customHeight="1" x14ac:dyDescent="0.2">
      <c r="A188" s="32"/>
      <c r="B188" s="30"/>
      <c r="C188" s="32"/>
      <c r="D188" s="32"/>
      <c r="E188" s="32"/>
      <c r="F188" s="32"/>
      <c r="G188" s="27" t="str">
        <f t="shared" si="8"/>
        <v/>
      </c>
      <c r="H188" s="28"/>
      <c r="I188" s="28"/>
      <c r="J188" s="29"/>
      <c r="K188" s="29"/>
      <c r="L188" s="29"/>
      <c r="M188" s="29"/>
      <c r="N188" s="29"/>
      <c r="O188" s="29"/>
      <c r="P188" s="29"/>
      <c r="Q188" s="29"/>
      <c r="R188" s="29"/>
      <c r="S188" s="29"/>
      <c r="T188" s="29"/>
      <c r="U188" s="29"/>
      <c r="V188" s="32"/>
      <c r="W188" s="31"/>
      <c r="X188" s="29"/>
      <c r="Y188" s="30"/>
      <c r="Z188" s="30"/>
      <c r="AA188" s="32"/>
      <c r="AB188" s="35">
        <f t="shared" ca="1" si="9"/>
        <v>0</v>
      </c>
    </row>
    <row r="189" spans="1:28" ht="30.75" hidden="1" customHeight="1" x14ac:dyDescent="0.2">
      <c r="A189" s="32"/>
      <c r="B189" s="30"/>
      <c r="C189" s="32"/>
      <c r="D189" s="32"/>
      <c r="E189" s="32"/>
      <c r="F189" s="32"/>
      <c r="G189" s="27" t="str">
        <f t="shared" si="8"/>
        <v/>
      </c>
      <c r="H189" s="28"/>
      <c r="I189" s="28"/>
      <c r="J189" s="29"/>
      <c r="K189" s="29"/>
      <c r="L189" s="29"/>
      <c r="M189" s="29"/>
      <c r="N189" s="29"/>
      <c r="O189" s="29"/>
      <c r="P189" s="29"/>
      <c r="Q189" s="29"/>
      <c r="R189" s="29"/>
      <c r="S189" s="29"/>
      <c r="T189" s="29"/>
      <c r="U189" s="29"/>
      <c r="V189" s="32"/>
      <c r="W189" s="31"/>
      <c r="X189" s="29"/>
      <c r="Y189" s="30"/>
      <c r="Z189" s="30"/>
      <c r="AA189" s="32"/>
      <c r="AB189" s="35">
        <f t="shared" ca="1" si="9"/>
        <v>0</v>
      </c>
    </row>
    <row r="190" spans="1:28" ht="30.75" hidden="1" customHeight="1" x14ac:dyDescent="0.2">
      <c r="A190" s="32"/>
      <c r="B190" s="30"/>
      <c r="C190" s="32"/>
      <c r="D190" s="32"/>
      <c r="E190" s="32"/>
      <c r="F190" s="32"/>
      <c r="G190" s="27" t="str">
        <f t="shared" si="8"/>
        <v/>
      </c>
      <c r="H190" s="28"/>
      <c r="I190" s="28"/>
      <c r="J190" s="29"/>
      <c r="K190" s="29"/>
      <c r="L190" s="29"/>
      <c r="M190" s="29"/>
      <c r="N190" s="29"/>
      <c r="O190" s="29"/>
      <c r="P190" s="29"/>
      <c r="Q190" s="29"/>
      <c r="R190" s="29"/>
      <c r="S190" s="29"/>
      <c r="T190" s="29"/>
      <c r="U190" s="29"/>
      <c r="V190" s="32"/>
      <c r="W190" s="31"/>
      <c r="X190" s="29"/>
      <c r="Y190" s="30"/>
      <c r="Z190" s="30"/>
      <c r="AA190" s="32"/>
      <c r="AB190" s="35">
        <f t="shared" ca="1" si="9"/>
        <v>0</v>
      </c>
    </row>
    <row r="191" spans="1:28" ht="30.75" hidden="1" customHeight="1" x14ac:dyDescent="0.2">
      <c r="A191" s="32"/>
      <c r="B191" s="30"/>
      <c r="C191" s="32"/>
      <c r="D191" s="32"/>
      <c r="E191" s="32"/>
      <c r="F191" s="32"/>
      <c r="G191" s="27" t="str">
        <f t="shared" si="8"/>
        <v/>
      </c>
      <c r="H191" s="28"/>
      <c r="I191" s="28"/>
      <c r="J191" s="29"/>
      <c r="K191" s="29"/>
      <c r="L191" s="29"/>
      <c r="M191" s="29"/>
      <c r="N191" s="29"/>
      <c r="O191" s="29"/>
      <c r="P191" s="29"/>
      <c r="Q191" s="29"/>
      <c r="R191" s="29"/>
      <c r="S191" s="29"/>
      <c r="T191" s="29"/>
      <c r="U191" s="29"/>
      <c r="V191" s="32"/>
      <c r="W191" s="31"/>
      <c r="X191" s="29"/>
      <c r="Y191" s="30"/>
      <c r="Z191" s="30"/>
      <c r="AA191" s="32"/>
      <c r="AB191" s="35">
        <f t="shared" ca="1" si="9"/>
        <v>0</v>
      </c>
    </row>
    <row r="192" spans="1:28" ht="30.75" hidden="1" customHeight="1" x14ac:dyDescent="0.2">
      <c r="A192" s="32"/>
      <c r="B192" s="30"/>
      <c r="C192" s="32"/>
      <c r="D192" s="32"/>
      <c r="E192" s="32"/>
      <c r="F192" s="32"/>
      <c r="G192" s="27" t="str">
        <f t="shared" si="8"/>
        <v/>
      </c>
      <c r="H192" s="28"/>
      <c r="I192" s="28"/>
      <c r="J192" s="29"/>
      <c r="K192" s="29"/>
      <c r="L192" s="29"/>
      <c r="M192" s="29"/>
      <c r="N192" s="29"/>
      <c r="O192" s="29"/>
      <c r="P192" s="29"/>
      <c r="Q192" s="29"/>
      <c r="R192" s="29"/>
      <c r="S192" s="29"/>
      <c r="T192" s="29"/>
      <c r="U192" s="29"/>
      <c r="V192" s="32"/>
      <c r="W192" s="31"/>
      <c r="X192" s="29"/>
      <c r="Y192" s="30"/>
      <c r="Z192" s="30"/>
      <c r="AA192" s="32"/>
      <c r="AB192" s="35">
        <f t="shared" ca="1" si="9"/>
        <v>0</v>
      </c>
    </row>
    <row r="193" spans="1:28" ht="30.75" hidden="1" customHeight="1" x14ac:dyDescent="0.2">
      <c r="A193" s="32"/>
      <c r="B193" s="30"/>
      <c r="C193" s="32"/>
      <c r="D193" s="32"/>
      <c r="E193" s="32"/>
      <c r="F193" s="32"/>
      <c r="G193" s="27" t="str">
        <f t="shared" si="8"/>
        <v/>
      </c>
      <c r="H193" s="28"/>
      <c r="I193" s="28"/>
      <c r="J193" s="29"/>
      <c r="K193" s="29"/>
      <c r="L193" s="29"/>
      <c r="M193" s="29"/>
      <c r="N193" s="29"/>
      <c r="O193" s="29"/>
      <c r="P193" s="29"/>
      <c r="Q193" s="29"/>
      <c r="R193" s="29"/>
      <c r="S193" s="29"/>
      <c r="T193" s="29"/>
      <c r="U193" s="29"/>
      <c r="V193" s="32"/>
      <c r="W193" s="31"/>
      <c r="X193" s="29"/>
      <c r="Y193" s="30"/>
      <c r="Z193" s="30"/>
      <c r="AA193" s="32"/>
      <c r="AB193" s="35">
        <f t="shared" ref="AB193:AB224" ca="1" si="10">IF(ISERROR(VLOOKUP(AA193,INDIRECT(VLOOKUP(A193,ACTA,2,0)&amp;"A"),2,0))=TRUE,0,W193*(VLOOKUP(AA193,INDIRECT(VLOOKUP(A193,ACTA,2,0)&amp;"A"),2,0)))</f>
        <v>0</v>
      </c>
    </row>
    <row r="194" spans="1:28" ht="30.75" hidden="1" customHeight="1" x14ac:dyDescent="0.2">
      <c r="A194" s="32"/>
      <c r="B194" s="30"/>
      <c r="C194" s="32"/>
      <c r="D194" s="32"/>
      <c r="E194" s="32"/>
      <c r="F194" s="32"/>
      <c r="G194" s="27" t="str">
        <f t="shared" si="8"/>
        <v/>
      </c>
      <c r="H194" s="28"/>
      <c r="I194" s="28"/>
      <c r="J194" s="29"/>
      <c r="K194" s="29"/>
      <c r="L194" s="29"/>
      <c r="M194" s="29"/>
      <c r="N194" s="29"/>
      <c r="O194" s="29"/>
      <c r="P194" s="29"/>
      <c r="Q194" s="29"/>
      <c r="R194" s="29"/>
      <c r="S194" s="29"/>
      <c r="T194" s="29"/>
      <c r="U194" s="29"/>
      <c r="V194" s="32"/>
      <c r="W194" s="31"/>
      <c r="X194" s="29"/>
      <c r="Y194" s="30"/>
      <c r="Z194" s="30"/>
      <c r="AA194" s="32"/>
      <c r="AB194" s="35">
        <f t="shared" ca="1" si="10"/>
        <v>0</v>
      </c>
    </row>
    <row r="195" spans="1:28" ht="30.75" hidden="1" customHeight="1" x14ac:dyDescent="0.2">
      <c r="A195" s="32"/>
      <c r="B195" s="30"/>
      <c r="C195" s="32"/>
      <c r="D195" s="32"/>
      <c r="E195" s="32"/>
      <c r="F195" s="32"/>
      <c r="G195" s="27" t="str">
        <f t="shared" si="8"/>
        <v/>
      </c>
      <c r="H195" s="28"/>
      <c r="I195" s="28"/>
      <c r="J195" s="29"/>
      <c r="K195" s="29"/>
      <c r="L195" s="29"/>
      <c r="M195" s="29"/>
      <c r="N195" s="29"/>
      <c r="O195" s="29"/>
      <c r="P195" s="29"/>
      <c r="Q195" s="29"/>
      <c r="R195" s="29"/>
      <c r="S195" s="29"/>
      <c r="T195" s="29"/>
      <c r="U195" s="29"/>
      <c r="V195" s="32"/>
      <c r="W195" s="31"/>
      <c r="X195" s="29"/>
      <c r="Y195" s="30"/>
      <c r="Z195" s="30"/>
      <c r="AA195" s="32"/>
      <c r="AB195" s="35">
        <f t="shared" ca="1" si="10"/>
        <v>0</v>
      </c>
    </row>
    <row r="196" spans="1:28" ht="30.75" hidden="1" customHeight="1" x14ac:dyDescent="0.2">
      <c r="A196" s="32"/>
      <c r="B196" s="30"/>
      <c r="C196" s="32"/>
      <c r="D196" s="32"/>
      <c r="E196" s="32"/>
      <c r="F196" s="32"/>
      <c r="G196" s="27" t="str">
        <f t="shared" si="8"/>
        <v/>
      </c>
      <c r="H196" s="28"/>
      <c r="I196" s="28"/>
      <c r="J196" s="29"/>
      <c r="K196" s="29"/>
      <c r="L196" s="29"/>
      <c r="M196" s="29"/>
      <c r="N196" s="29"/>
      <c r="O196" s="29"/>
      <c r="P196" s="29"/>
      <c r="Q196" s="29"/>
      <c r="R196" s="29"/>
      <c r="S196" s="29"/>
      <c r="T196" s="29"/>
      <c r="U196" s="29"/>
      <c r="V196" s="32"/>
      <c r="W196" s="31"/>
      <c r="X196" s="29"/>
      <c r="Y196" s="30"/>
      <c r="Z196" s="30"/>
      <c r="AA196" s="32"/>
      <c r="AB196" s="35">
        <f t="shared" ca="1" si="10"/>
        <v>0</v>
      </c>
    </row>
    <row r="197" spans="1:28" ht="30.75" hidden="1" customHeight="1" x14ac:dyDescent="0.2">
      <c r="A197" s="32"/>
      <c r="B197" s="30"/>
      <c r="C197" s="32"/>
      <c r="D197" s="32"/>
      <c r="E197" s="32"/>
      <c r="F197" s="32"/>
      <c r="G197" s="27" t="str">
        <f t="shared" si="8"/>
        <v/>
      </c>
      <c r="H197" s="28"/>
      <c r="I197" s="28"/>
      <c r="J197" s="29"/>
      <c r="K197" s="29"/>
      <c r="L197" s="29"/>
      <c r="M197" s="29"/>
      <c r="N197" s="29"/>
      <c r="O197" s="29"/>
      <c r="P197" s="29"/>
      <c r="Q197" s="29"/>
      <c r="R197" s="29"/>
      <c r="S197" s="29"/>
      <c r="T197" s="29"/>
      <c r="U197" s="29"/>
      <c r="V197" s="32"/>
      <c r="W197" s="31"/>
      <c r="X197" s="29"/>
      <c r="Y197" s="30"/>
      <c r="Z197" s="30"/>
      <c r="AA197" s="32"/>
      <c r="AB197" s="35">
        <f t="shared" ca="1" si="10"/>
        <v>0</v>
      </c>
    </row>
    <row r="198" spans="1:28" ht="30.75" hidden="1" customHeight="1" x14ac:dyDescent="0.2">
      <c r="A198" s="32"/>
      <c r="B198" s="30"/>
      <c r="C198" s="32"/>
      <c r="D198" s="32"/>
      <c r="E198" s="32"/>
      <c r="F198" s="32"/>
      <c r="G198" s="27" t="str">
        <f t="shared" si="8"/>
        <v/>
      </c>
      <c r="H198" s="28"/>
      <c r="I198" s="28"/>
      <c r="J198" s="29"/>
      <c r="K198" s="29"/>
      <c r="L198" s="29"/>
      <c r="M198" s="29"/>
      <c r="N198" s="29"/>
      <c r="O198" s="29"/>
      <c r="P198" s="29"/>
      <c r="Q198" s="29"/>
      <c r="R198" s="29"/>
      <c r="S198" s="29"/>
      <c r="T198" s="29"/>
      <c r="U198" s="29"/>
      <c r="V198" s="32"/>
      <c r="W198" s="31"/>
      <c r="X198" s="29"/>
      <c r="Y198" s="30"/>
      <c r="Z198" s="30"/>
      <c r="AA198" s="32"/>
      <c r="AB198" s="35">
        <f t="shared" ca="1" si="10"/>
        <v>0</v>
      </c>
    </row>
    <row r="199" spans="1:28" ht="30.75" hidden="1" customHeight="1" x14ac:dyDescent="0.2">
      <c r="A199" s="32"/>
      <c r="B199" s="30"/>
      <c r="C199" s="32"/>
      <c r="D199" s="32"/>
      <c r="E199" s="32"/>
      <c r="F199" s="32"/>
      <c r="G199" s="27" t="str">
        <f t="shared" si="8"/>
        <v/>
      </c>
      <c r="H199" s="28"/>
      <c r="I199" s="28"/>
      <c r="J199" s="29"/>
      <c r="K199" s="29"/>
      <c r="L199" s="29"/>
      <c r="M199" s="29"/>
      <c r="N199" s="29"/>
      <c r="O199" s="29"/>
      <c r="P199" s="29"/>
      <c r="Q199" s="29"/>
      <c r="R199" s="29"/>
      <c r="S199" s="29"/>
      <c r="T199" s="29"/>
      <c r="U199" s="29"/>
      <c r="V199" s="32"/>
      <c r="W199" s="31"/>
      <c r="X199" s="29"/>
      <c r="Y199" s="30"/>
      <c r="Z199" s="30"/>
      <c r="AA199" s="32"/>
      <c r="AB199" s="35">
        <f t="shared" ca="1" si="10"/>
        <v>0</v>
      </c>
    </row>
    <row r="200" spans="1:28" ht="30.75" hidden="1" customHeight="1" x14ac:dyDescent="0.2">
      <c r="A200" s="32"/>
      <c r="B200" s="30"/>
      <c r="C200" s="32"/>
      <c r="D200" s="32"/>
      <c r="E200" s="32"/>
      <c r="F200" s="32"/>
      <c r="G200" s="27" t="str">
        <f t="shared" ref="G200:G263" si="11">IF(LEN(C200)&gt;0,VLOOKUP(C200,PROCESO2,3,0),"")</f>
        <v/>
      </c>
      <c r="H200" s="28"/>
      <c r="I200" s="28"/>
      <c r="J200" s="29"/>
      <c r="K200" s="29"/>
      <c r="L200" s="29"/>
      <c r="M200" s="29"/>
      <c r="N200" s="29"/>
      <c r="O200" s="29"/>
      <c r="P200" s="29"/>
      <c r="Q200" s="29"/>
      <c r="R200" s="29"/>
      <c r="S200" s="29"/>
      <c r="T200" s="29"/>
      <c r="U200" s="29"/>
      <c r="V200" s="32"/>
      <c r="W200" s="31"/>
      <c r="X200" s="29"/>
      <c r="Y200" s="30"/>
      <c r="Z200" s="30"/>
      <c r="AA200" s="32"/>
      <c r="AB200" s="35">
        <f t="shared" ca="1" si="10"/>
        <v>0</v>
      </c>
    </row>
    <row r="201" spans="1:28" ht="30.75" hidden="1" customHeight="1" x14ac:dyDescent="0.2">
      <c r="A201" s="32"/>
      <c r="B201" s="30"/>
      <c r="C201" s="32"/>
      <c r="D201" s="32"/>
      <c r="E201" s="32"/>
      <c r="F201" s="32"/>
      <c r="G201" s="27" t="str">
        <f t="shared" si="11"/>
        <v/>
      </c>
      <c r="H201" s="28"/>
      <c r="I201" s="28"/>
      <c r="J201" s="29"/>
      <c r="K201" s="29"/>
      <c r="L201" s="29"/>
      <c r="M201" s="29"/>
      <c r="N201" s="29"/>
      <c r="O201" s="29"/>
      <c r="P201" s="29"/>
      <c r="Q201" s="29"/>
      <c r="R201" s="29"/>
      <c r="S201" s="29"/>
      <c r="T201" s="29"/>
      <c r="U201" s="29"/>
      <c r="V201" s="32"/>
      <c r="W201" s="31"/>
      <c r="X201" s="29"/>
      <c r="Y201" s="30"/>
      <c r="Z201" s="30"/>
      <c r="AA201" s="32"/>
      <c r="AB201" s="35">
        <f t="shared" ca="1" si="10"/>
        <v>0</v>
      </c>
    </row>
    <row r="202" spans="1:28" ht="30.75" hidden="1" customHeight="1" x14ac:dyDescent="0.2">
      <c r="A202" s="32"/>
      <c r="B202" s="30"/>
      <c r="C202" s="32"/>
      <c r="D202" s="32"/>
      <c r="E202" s="32"/>
      <c r="F202" s="32"/>
      <c r="G202" s="27" t="str">
        <f t="shared" si="11"/>
        <v/>
      </c>
      <c r="H202" s="28"/>
      <c r="I202" s="28"/>
      <c r="J202" s="29"/>
      <c r="K202" s="29"/>
      <c r="L202" s="29"/>
      <c r="M202" s="29"/>
      <c r="N202" s="29"/>
      <c r="O202" s="29"/>
      <c r="P202" s="29"/>
      <c r="Q202" s="29"/>
      <c r="R202" s="29"/>
      <c r="S202" s="29"/>
      <c r="T202" s="29"/>
      <c r="U202" s="29"/>
      <c r="V202" s="32"/>
      <c r="W202" s="31"/>
      <c r="X202" s="29"/>
      <c r="Y202" s="30"/>
      <c r="Z202" s="30"/>
      <c r="AA202" s="32"/>
      <c r="AB202" s="35">
        <f t="shared" ca="1" si="10"/>
        <v>0</v>
      </c>
    </row>
    <row r="203" spans="1:28" ht="30.75" hidden="1" customHeight="1" x14ac:dyDescent="0.2">
      <c r="A203" s="32"/>
      <c r="B203" s="30"/>
      <c r="C203" s="32"/>
      <c r="D203" s="32"/>
      <c r="E203" s="32"/>
      <c r="F203" s="32"/>
      <c r="G203" s="27" t="str">
        <f t="shared" si="11"/>
        <v/>
      </c>
      <c r="H203" s="28"/>
      <c r="I203" s="28"/>
      <c r="J203" s="29"/>
      <c r="K203" s="29"/>
      <c r="L203" s="29"/>
      <c r="M203" s="29"/>
      <c r="N203" s="29"/>
      <c r="O203" s="29"/>
      <c r="P203" s="29"/>
      <c r="Q203" s="29"/>
      <c r="R203" s="29"/>
      <c r="S203" s="29"/>
      <c r="T203" s="29"/>
      <c r="U203" s="29"/>
      <c r="V203" s="32"/>
      <c r="W203" s="31"/>
      <c r="X203" s="29"/>
      <c r="Y203" s="30"/>
      <c r="Z203" s="30"/>
      <c r="AA203" s="32"/>
      <c r="AB203" s="35">
        <f t="shared" ca="1" si="10"/>
        <v>0</v>
      </c>
    </row>
    <row r="204" spans="1:28" ht="30.75" hidden="1" customHeight="1" x14ac:dyDescent="0.2">
      <c r="A204" s="32"/>
      <c r="B204" s="30"/>
      <c r="C204" s="32"/>
      <c r="D204" s="32"/>
      <c r="E204" s="32"/>
      <c r="F204" s="32"/>
      <c r="G204" s="27" t="str">
        <f t="shared" si="11"/>
        <v/>
      </c>
      <c r="H204" s="28"/>
      <c r="I204" s="28"/>
      <c r="J204" s="29"/>
      <c r="K204" s="29"/>
      <c r="L204" s="29"/>
      <c r="M204" s="29"/>
      <c r="N204" s="29"/>
      <c r="O204" s="29"/>
      <c r="P204" s="29"/>
      <c r="Q204" s="29"/>
      <c r="R204" s="29"/>
      <c r="S204" s="29"/>
      <c r="T204" s="29"/>
      <c r="U204" s="29"/>
      <c r="V204" s="32"/>
      <c r="W204" s="31"/>
      <c r="X204" s="29"/>
      <c r="Y204" s="30"/>
      <c r="Z204" s="30"/>
      <c r="AA204" s="32"/>
      <c r="AB204" s="35">
        <f t="shared" ca="1" si="10"/>
        <v>0</v>
      </c>
    </row>
    <row r="205" spans="1:28" ht="30.75" hidden="1" customHeight="1" x14ac:dyDescent="0.2">
      <c r="A205" s="32"/>
      <c r="B205" s="30"/>
      <c r="C205" s="32"/>
      <c r="D205" s="32"/>
      <c r="E205" s="32"/>
      <c r="F205" s="32"/>
      <c r="G205" s="27" t="str">
        <f t="shared" si="11"/>
        <v/>
      </c>
      <c r="H205" s="28"/>
      <c r="I205" s="28"/>
      <c r="J205" s="29"/>
      <c r="K205" s="29"/>
      <c r="L205" s="29"/>
      <c r="M205" s="29"/>
      <c r="N205" s="29"/>
      <c r="O205" s="29"/>
      <c r="P205" s="29"/>
      <c r="Q205" s="29"/>
      <c r="R205" s="29"/>
      <c r="S205" s="29"/>
      <c r="T205" s="29"/>
      <c r="U205" s="29"/>
      <c r="V205" s="32"/>
      <c r="W205" s="31"/>
      <c r="X205" s="29"/>
      <c r="Y205" s="30"/>
      <c r="Z205" s="30"/>
      <c r="AA205" s="32"/>
      <c r="AB205" s="35">
        <f t="shared" ca="1" si="10"/>
        <v>0</v>
      </c>
    </row>
    <row r="206" spans="1:28" ht="30.75" hidden="1" customHeight="1" x14ac:dyDescent="0.2">
      <c r="A206" s="32"/>
      <c r="B206" s="30"/>
      <c r="C206" s="32"/>
      <c r="D206" s="32"/>
      <c r="E206" s="32"/>
      <c r="F206" s="32"/>
      <c r="G206" s="27" t="str">
        <f t="shared" si="11"/>
        <v/>
      </c>
      <c r="H206" s="28"/>
      <c r="I206" s="28"/>
      <c r="J206" s="29"/>
      <c r="K206" s="29"/>
      <c r="L206" s="29"/>
      <c r="M206" s="29"/>
      <c r="N206" s="29"/>
      <c r="O206" s="29"/>
      <c r="P206" s="29"/>
      <c r="Q206" s="29"/>
      <c r="R206" s="29"/>
      <c r="S206" s="29"/>
      <c r="T206" s="29"/>
      <c r="U206" s="29"/>
      <c r="V206" s="32"/>
      <c r="W206" s="31"/>
      <c r="X206" s="29"/>
      <c r="Y206" s="30"/>
      <c r="Z206" s="30"/>
      <c r="AA206" s="32"/>
      <c r="AB206" s="35">
        <f t="shared" ca="1" si="10"/>
        <v>0</v>
      </c>
    </row>
    <row r="207" spans="1:28" ht="30.75" hidden="1" customHeight="1" x14ac:dyDescent="0.2">
      <c r="A207" s="32"/>
      <c r="B207" s="30"/>
      <c r="C207" s="32"/>
      <c r="D207" s="32"/>
      <c r="E207" s="32"/>
      <c r="F207" s="32"/>
      <c r="G207" s="27" t="str">
        <f t="shared" si="11"/>
        <v/>
      </c>
      <c r="H207" s="28"/>
      <c r="I207" s="28"/>
      <c r="J207" s="29"/>
      <c r="K207" s="29"/>
      <c r="L207" s="29"/>
      <c r="M207" s="29"/>
      <c r="N207" s="29"/>
      <c r="O207" s="29"/>
      <c r="P207" s="29"/>
      <c r="Q207" s="29"/>
      <c r="R207" s="29"/>
      <c r="S207" s="29"/>
      <c r="T207" s="29"/>
      <c r="U207" s="29"/>
      <c r="V207" s="32"/>
      <c r="W207" s="31"/>
      <c r="X207" s="29"/>
      <c r="Y207" s="30"/>
      <c r="Z207" s="30"/>
      <c r="AA207" s="32"/>
      <c r="AB207" s="35">
        <f t="shared" ca="1" si="10"/>
        <v>0</v>
      </c>
    </row>
    <row r="208" spans="1:28" ht="30.75" hidden="1" customHeight="1" x14ac:dyDescent="0.2">
      <c r="A208" s="32"/>
      <c r="B208" s="30"/>
      <c r="C208" s="32"/>
      <c r="D208" s="32"/>
      <c r="E208" s="32"/>
      <c r="F208" s="32"/>
      <c r="G208" s="27" t="str">
        <f t="shared" si="11"/>
        <v/>
      </c>
      <c r="H208" s="28"/>
      <c r="I208" s="28"/>
      <c r="J208" s="29"/>
      <c r="K208" s="29"/>
      <c r="L208" s="29"/>
      <c r="M208" s="29"/>
      <c r="N208" s="29"/>
      <c r="O208" s="29"/>
      <c r="P208" s="29"/>
      <c r="Q208" s="29"/>
      <c r="R208" s="29"/>
      <c r="S208" s="29"/>
      <c r="T208" s="29"/>
      <c r="U208" s="29"/>
      <c r="V208" s="32"/>
      <c r="W208" s="31"/>
      <c r="X208" s="29"/>
      <c r="Y208" s="30"/>
      <c r="Z208" s="30"/>
      <c r="AA208" s="32"/>
      <c r="AB208" s="35">
        <f t="shared" ca="1" si="10"/>
        <v>0</v>
      </c>
    </row>
    <row r="209" spans="1:28" ht="30.75" hidden="1" customHeight="1" x14ac:dyDescent="0.2">
      <c r="A209" s="32"/>
      <c r="B209" s="30"/>
      <c r="C209" s="32"/>
      <c r="D209" s="32"/>
      <c r="E209" s="32"/>
      <c r="F209" s="32"/>
      <c r="G209" s="27" t="str">
        <f t="shared" si="11"/>
        <v/>
      </c>
      <c r="H209" s="28"/>
      <c r="I209" s="28"/>
      <c r="J209" s="29"/>
      <c r="K209" s="29"/>
      <c r="L209" s="29"/>
      <c r="M209" s="29"/>
      <c r="N209" s="29"/>
      <c r="O209" s="29"/>
      <c r="P209" s="29"/>
      <c r="Q209" s="29"/>
      <c r="R209" s="29"/>
      <c r="S209" s="29"/>
      <c r="T209" s="29"/>
      <c r="U209" s="29"/>
      <c r="V209" s="32"/>
      <c r="W209" s="31"/>
      <c r="X209" s="29"/>
      <c r="Y209" s="30"/>
      <c r="Z209" s="30"/>
      <c r="AA209" s="32"/>
      <c r="AB209" s="35">
        <f t="shared" ca="1" si="10"/>
        <v>0</v>
      </c>
    </row>
    <row r="210" spans="1:28" ht="30.75" hidden="1" customHeight="1" x14ac:dyDescent="0.2">
      <c r="A210" s="32"/>
      <c r="B210" s="30"/>
      <c r="C210" s="32"/>
      <c r="D210" s="32"/>
      <c r="E210" s="32"/>
      <c r="F210" s="32"/>
      <c r="G210" s="27" t="str">
        <f t="shared" si="11"/>
        <v/>
      </c>
      <c r="H210" s="28"/>
      <c r="I210" s="28"/>
      <c r="J210" s="29"/>
      <c r="K210" s="29"/>
      <c r="L210" s="29"/>
      <c r="M210" s="29"/>
      <c r="N210" s="29"/>
      <c r="O210" s="29"/>
      <c r="P210" s="29"/>
      <c r="Q210" s="29"/>
      <c r="R210" s="29"/>
      <c r="S210" s="29"/>
      <c r="T210" s="29"/>
      <c r="U210" s="29"/>
      <c r="V210" s="32"/>
      <c r="W210" s="31"/>
      <c r="X210" s="29"/>
      <c r="Y210" s="30"/>
      <c r="Z210" s="30"/>
      <c r="AA210" s="32"/>
      <c r="AB210" s="35">
        <f t="shared" ca="1" si="10"/>
        <v>0</v>
      </c>
    </row>
    <row r="211" spans="1:28" ht="30.75" hidden="1" customHeight="1" x14ac:dyDescent="0.2">
      <c r="A211" s="32"/>
      <c r="B211" s="30"/>
      <c r="C211" s="32"/>
      <c r="D211" s="32"/>
      <c r="E211" s="32"/>
      <c r="F211" s="32"/>
      <c r="G211" s="27" t="str">
        <f t="shared" si="11"/>
        <v/>
      </c>
      <c r="H211" s="28"/>
      <c r="I211" s="28"/>
      <c r="J211" s="29"/>
      <c r="K211" s="29"/>
      <c r="L211" s="29"/>
      <c r="M211" s="29"/>
      <c r="N211" s="29"/>
      <c r="O211" s="29"/>
      <c r="P211" s="29"/>
      <c r="Q211" s="29"/>
      <c r="R211" s="29"/>
      <c r="S211" s="29"/>
      <c r="T211" s="29"/>
      <c r="U211" s="29"/>
      <c r="V211" s="32"/>
      <c r="W211" s="31"/>
      <c r="X211" s="29"/>
      <c r="Y211" s="30"/>
      <c r="Z211" s="30"/>
      <c r="AA211" s="32"/>
      <c r="AB211" s="35">
        <f t="shared" ca="1" si="10"/>
        <v>0</v>
      </c>
    </row>
    <row r="212" spans="1:28" ht="30.75" hidden="1" customHeight="1" x14ac:dyDescent="0.2">
      <c r="A212" s="32"/>
      <c r="B212" s="30"/>
      <c r="C212" s="32"/>
      <c r="D212" s="32"/>
      <c r="E212" s="32"/>
      <c r="F212" s="32"/>
      <c r="G212" s="27" t="str">
        <f t="shared" si="11"/>
        <v/>
      </c>
      <c r="H212" s="28"/>
      <c r="I212" s="28"/>
      <c r="J212" s="29"/>
      <c r="K212" s="29"/>
      <c r="L212" s="29"/>
      <c r="M212" s="29"/>
      <c r="N212" s="29"/>
      <c r="O212" s="29"/>
      <c r="P212" s="29"/>
      <c r="Q212" s="29"/>
      <c r="R212" s="29"/>
      <c r="S212" s="29"/>
      <c r="T212" s="29"/>
      <c r="U212" s="29"/>
      <c r="V212" s="32"/>
      <c r="W212" s="31"/>
      <c r="X212" s="29"/>
      <c r="Y212" s="30"/>
      <c r="Z212" s="30"/>
      <c r="AA212" s="32"/>
      <c r="AB212" s="35">
        <f t="shared" ca="1" si="10"/>
        <v>0</v>
      </c>
    </row>
    <row r="213" spans="1:28" ht="30.75" hidden="1" customHeight="1" x14ac:dyDescent="0.2">
      <c r="A213" s="32"/>
      <c r="B213" s="30"/>
      <c r="C213" s="32"/>
      <c r="D213" s="32"/>
      <c r="E213" s="32"/>
      <c r="F213" s="32"/>
      <c r="G213" s="27" t="str">
        <f t="shared" si="11"/>
        <v/>
      </c>
      <c r="H213" s="28"/>
      <c r="I213" s="28"/>
      <c r="J213" s="29"/>
      <c r="K213" s="29"/>
      <c r="L213" s="29"/>
      <c r="M213" s="29"/>
      <c r="N213" s="29"/>
      <c r="O213" s="29"/>
      <c r="P213" s="29"/>
      <c r="Q213" s="29"/>
      <c r="R213" s="29"/>
      <c r="S213" s="29"/>
      <c r="T213" s="29"/>
      <c r="U213" s="29"/>
      <c r="V213" s="32"/>
      <c r="W213" s="31"/>
      <c r="X213" s="29"/>
      <c r="Y213" s="30"/>
      <c r="Z213" s="30"/>
      <c r="AA213" s="32"/>
      <c r="AB213" s="35">
        <f t="shared" ca="1" si="10"/>
        <v>0</v>
      </c>
    </row>
    <row r="214" spans="1:28" ht="30.75" hidden="1" customHeight="1" x14ac:dyDescent="0.2">
      <c r="A214" s="32"/>
      <c r="B214" s="30"/>
      <c r="C214" s="32"/>
      <c r="D214" s="32"/>
      <c r="E214" s="32"/>
      <c r="F214" s="32"/>
      <c r="G214" s="27" t="str">
        <f t="shared" si="11"/>
        <v/>
      </c>
      <c r="H214" s="28"/>
      <c r="I214" s="28"/>
      <c r="J214" s="29"/>
      <c r="K214" s="29"/>
      <c r="L214" s="29"/>
      <c r="M214" s="29"/>
      <c r="N214" s="29"/>
      <c r="O214" s="29"/>
      <c r="P214" s="29"/>
      <c r="Q214" s="29"/>
      <c r="R214" s="29"/>
      <c r="S214" s="29"/>
      <c r="T214" s="29"/>
      <c r="U214" s="29"/>
      <c r="V214" s="32"/>
      <c r="W214" s="31"/>
      <c r="X214" s="29"/>
      <c r="Y214" s="30"/>
      <c r="Z214" s="30"/>
      <c r="AA214" s="32"/>
      <c r="AB214" s="35">
        <f t="shared" ca="1" si="10"/>
        <v>0</v>
      </c>
    </row>
    <row r="215" spans="1:28" ht="30.75" hidden="1" customHeight="1" x14ac:dyDescent="0.2">
      <c r="A215" s="32"/>
      <c r="B215" s="30"/>
      <c r="C215" s="32"/>
      <c r="D215" s="32"/>
      <c r="E215" s="32"/>
      <c r="F215" s="32"/>
      <c r="G215" s="27" t="str">
        <f t="shared" si="11"/>
        <v/>
      </c>
      <c r="H215" s="28"/>
      <c r="I215" s="28"/>
      <c r="J215" s="29"/>
      <c r="K215" s="29"/>
      <c r="L215" s="29"/>
      <c r="M215" s="29"/>
      <c r="N215" s="29"/>
      <c r="O215" s="29"/>
      <c r="P215" s="29"/>
      <c r="Q215" s="29"/>
      <c r="R215" s="29"/>
      <c r="S215" s="29"/>
      <c r="T215" s="29"/>
      <c r="U215" s="29"/>
      <c r="V215" s="32"/>
      <c r="W215" s="31"/>
      <c r="X215" s="29"/>
      <c r="Y215" s="30"/>
      <c r="Z215" s="30"/>
      <c r="AA215" s="32"/>
      <c r="AB215" s="35">
        <f t="shared" ca="1" si="10"/>
        <v>0</v>
      </c>
    </row>
    <row r="216" spans="1:28" ht="30.75" hidden="1" customHeight="1" x14ac:dyDescent="0.2">
      <c r="A216" s="32"/>
      <c r="B216" s="30"/>
      <c r="C216" s="32"/>
      <c r="D216" s="32"/>
      <c r="E216" s="32"/>
      <c r="F216" s="32"/>
      <c r="G216" s="27" t="str">
        <f t="shared" si="11"/>
        <v/>
      </c>
      <c r="H216" s="28"/>
      <c r="I216" s="28"/>
      <c r="J216" s="29"/>
      <c r="K216" s="29"/>
      <c r="L216" s="29"/>
      <c r="M216" s="29"/>
      <c r="N216" s="29"/>
      <c r="O216" s="29"/>
      <c r="P216" s="29"/>
      <c r="Q216" s="29"/>
      <c r="R216" s="29"/>
      <c r="S216" s="29"/>
      <c r="T216" s="29"/>
      <c r="U216" s="29"/>
      <c r="V216" s="32"/>
      <c r="W216" s="31"/>
      <c r="X216" s="29"/>
      <c r="Y216" s="30"/>
      <c r="Z216" s="30"/>
      <c r="AA216" s="32"/>
      <c r="AB216" s="35">
        <f t="shared" ca="1" si="10"/>
        <v>0</v>
      </c>
    </row>
    <row r="217" spans="1:28" ht="30.75" hidden="1" customHeight="1" x14ac:dyDescent="0.2">
      <c r="A217" s="32"/>
      <c r="B217" s="30"/>
      <c r="C217" s="32"/>
      <c r="D217" s="32"/>
      <c r="E217" s="32"/>
      <c r="F217" s="32"/>
      <c r="G217" s="27" t="str">
        <f t="shared" si="11"/>
        <v/>
      </c>
      <c r="H217" s="28"/>
      <c r="I217" s="28"/>
      <c r="J217" s="29"/>
      <c r="K217" s="29"/>
      <c r="L217" s="29"/>
      <c r="M217" s="29"/>
      <c r="N217" s="29"/>
      <c r="O217" s="29"/>
      <c r="P217" s="29"/>
      <c r="Q217" s="29"/>
      <c r="R217" s="29"/>
      <c r="S217" s="29"/>
      <c r="T217" s="29"/>
      <c r="U217" s="29"/>
      <c r="V217" s="32"/>
      <c r="W217" s="31"/>
      <c r="X217" s="29"/>
      <c r="Y217" s="30"/>
      <c r="Z217" s="30"/>
      <c r="AA217" s="32"/>
      <c r="AB217" s="35">
        <f t="shared" ca="1" si="10"/>
        <v>0</v>
      </c>
    </row>
    <row r="218" spans="1:28" ht="30.75" hidden="1" customHeight="1" x14ac:dyDescent="0.2">
      <c r="A218" s="32"/>
      <c r="B218" s="30"/>
      <c r="C218" s="32"/>
      <c r="D218" s="32"/>
      <c r="E218" s="32"/>
      <c r="F218" s="32"/>
      <c r="G218" s="27" t="str">
        <f t="shared" si="11"/>
        <v/>
      </c>
      <c r="H218" s="28"/>
      <c r="I218" s="28"/>
      <c r="J218" s="29"/>
      <c r="K218" s="29"/>
      <c r="L218" s="29"/>
      <c r="M218" s="29"/>
      <c r="N218" s="29"/>
      <c r="O218" s="29"/>
      <c r="P218" s="29"/>
      <c r="Q218" s="29"/>
      <c r="R218" s="29"/>
      <c r="S218" s="29"/>
      <c r="T218" s="29"/>
      <c r="U218" s="29"/>
      <c r="V218" s="32"/>
      <c r="W218" s="31"/>
      <c r="X218" s="29"/>
      <c r="Y218" s="30"/>
      <c r="Z218" s="30"/>
      <c r="AA218" s="32"/>
      <c r="AB218" s="35">
        <f t="shared" ca="1" si="10"/>
        <v>0</v>
      </c>
    </row>
    <row r="219" spans="1:28" ht="30.75" hidden="1" customHeight="1" x14ac:dyDescent="0.2">
      <c r="A219" s="32"/>
      <c r="B219" s="30"/>
      <c r="C219" s="32"/>
      <c r="D219" s="32"/>
      <c r="E219" s="32"/>
      <c r="F219" s="32"/>
      <c r="G219" s="27" t="str">
        <f t="shared" si="11"/>
        <v/>
      </c>
      <c r="H219" s="28"/>
      <c r="I219" s="28"/>
      <c r="J219" s="29"/>
      <c r="K219" s="29"/>
      <c r="L219" s="29"/>
      <c r="M219" s="29"/>
      <c r="N219" s="29"/>
      <c r="O219" s="29"/>
      <c r="P219" s="29"/>
      <c r="Q219" s="29"/>
      <c r="R219" s="29"/>
      <c r="S219" s="29"/>
      <c r="T219" s="29"/>
      <c r="U219" s="29"/>
      <c r="V219" s="32"/>
      <c r="W219" s="31"/>
      <c r="X219" s="29"/>
      <c r="Y219" s="30"/>
      <c r="Z219" s="30"/>
      <c r="AA219" s="32"/>
      <c r="AB219" s="35">
        <f t="shared" ca="1" si="10"/>
        <v>0</v>
      </c>
    </row>
    <row r="220" spans="1:28" ht="30.75" hidden="1" customHeight="1" x14ac:dyDescent="0.2">
      <c r="A220" s="32"/>
      <c r="B220" s="30"/>
      <c r="C220" s="32"/>
      <c r="D220" s="32"/>
      <c r="E220" s="32"/>
      <c r="F220" s="32"/>
      <c r="G220" s="27" t="str">
        <f t="shared" si="11"/>
        <v/>
      </c>
      <c r="H220" s="28"/>
      <c r="I220" s="28"/>
      <c r="J220" s="29"/>
      <c r="K220" s="29"/>
      <c r="L220" s="29"/>
      <c r="M220" s="29"/>
      <c r="N220" s="29"/>
      <c r="O220" s="29"/>
      <c r="P220" s="29"/>
      <c r="Q220" s="29"/>
      <c r="R220" s="29"/>
      <c r="S220" s="29"/>
      <c r="T220" s="29"/>
      <c r="U220" s="29"/>
      <c r="V220" s="32"/>
      <c r="W220" s="31"/>
      <c r="X220" s="29"/>
      <c r="Y220" s="30"/>
      <c r="Z220" s="30"/>
      <c r="AA220" s="32"/>
      <c r="AB220" s="35">
        <f t="shared" ca="1" si="10"/>
        <v>0</v>
      </c>
    </row>
    <row r="221" spans="1:28" ht="30.75" hidden="1" customHeight="1" x14ac:dyDescent="0.2">
      <c r="A221" s="32"/>
      <c r="B221" s="30"/>
      <c r="C221" s="32"/>
      <c r="D221" s="32"/>
      <c r="E221" s="32"/>
      <c r="F221" s="32"/>
      <c r="G221" s="27" t="str">
        <f t="shared" si="11"/>
        <v/>
      </c>
      <c r="H221" s="28"/>
      <c r="I221" s="28"/>
      <c r="J221" s="29"/>
      <c r="K221" s="29"/>
      <c r="L221" s="29"/>
      <c r="M221" s="29"/>
      <c r="N221" s="29"/>
      <c r="O221" s="29"/>
      <c r="P221" s="29"/>
      <c r="Q221" s="29"/>
      <c r="R221" s="29"/>
      <c r="S221" s="29"/>
      <c r="T221" s="29"/>
      <c r="U221" s="29"/>
      <c r="V221" s="32"/>
      <c r="W221" s="31"/>
      <c r="X221" s="29"/>
      <c r="Y221" s="30"/>
      <c r="Z221" s="30"/>
      <c r="AA221" s="32"/>
      <c r="AB221" s="35">
        <f t="shared" ca="1" si="10"/>
        <v>0</v>
      </c>
    </row>
    <row r="222" spans="1:28" ht="30.75" hidden="1" customHeight="1" x14ac:dyDescent="0.2">
      <c r="A222" s="32"/>
      <c r="B222" s="30"/>
      <c r="C222" s="32"/>
      <c r="D222" s="32"/>
      <c r="E222" s="32"/>
      <c r="F222" s="32"/>
      <c r="G222" s="27" t="str">
        <f t="shared" si="11"/>
        <v/>
      </c>
      <c r="H222" s="28"/>
      <c r="I222" s="28"/>
      <c r="J222" s="29"/>
      <c r="K222" s="29"/>
      <c r="L222" s="29"/>
      <c r="M222" s="29"/>
      <c r="N222" s="29"/>
      <c r="O222" s="29"/>
      <c r="P222" s="29"/>
      <c r="Q222" s="29"/>
      <c r="R222" s="29"/>
      <c r="S222" s="29"/>
      <c r="T222" s="29"/>
      <c r="U222" s="29"/>
      <c r="V222" s="32"/>
      <c r="W222" s="31"/>
      <c r="X222" s="29"/>
      <c r="Y222" s="30"/>
      <c r="Z222" s="30"/>
      <c r="AA222" s="32"/>
      <c r="AB222" s="35">
        <f t="shared" ca="1" si="10"/>
        <v>0</v>
      </c>
    </row>
    <row r="223" spans="1:28" ht="30.75" hidden="1" customHeight="1" x14ac:dyDescent="0.2">
      <c r="A223" s="32"/>
      <c r="B223" s="30"/>
      <c r="C223" s="32"/>
      <c r="D223" s="32"/>
      <c r="E223" s="32"/>
      <c r="F223" s="32"/>
      <c r="G223" s="27" t="str">
        <f t="shared" si="11"/>
        <v/>
      </c>
      <c r="H223" s="28"/>
      <c r="I223" s="28"/>
      <c r="J223" s="29"/>
      <c r="K223" s="29"/>
      <c r="L223" s="29"/>
      <c r="M223" s="29"/>
      <c r="N223" s="29"/>
      <c r="O223" s="29"/>
      <c r="P223" s="29"/>
      <c r="Q223" s="29"/>
      <c r="R223" s="29"/>
      <c r="S223" s="29"/>
      <c r="T223" s="29"/>
      <c r="U223" s="29"/>
      <c r="V223" s="32"/>
      <c r="W223" s="31"/>
      <c r="X223" s="29"/>
      <c r="Y223" s="30"/>
      <c r="Z223" s="30"/>
      <c r="AA223" s="32"/>
      <c r="AB223" s="35">
        <f t="shared" ca="1" si="10"/>
        <v>0</v>
      </c>
    </row>
    <row r="224" spans="1:28" ht="30.75" hidden="1" customHeight="1" x14ac:dyDescent="0.2">
      <c r="A224" s="32"/>
      <c r="B224" s="30"/>
      <c r="C224" s="32"/>
      <c r="D224" s="32"/>
      <c r="E224" s="32"/>
      <c r="F224" s="32"/>
      <c r="G224" s="27" t="str">
        <f t="shared" si="11"/>
        <v/>
      </c>
      <c r="H224" s="28"/>
      <c r="I224" s="28"/>
      <c r="J224" s="29"/>
      <c r="K224" s="29"/>
      <c r="L224" s="29"/>
      <c r="M224" s="29"/>
      <c r="N224" s="29"/>
      <c r="O224" s="29"/>
      <c r="P224" s="29"/>
      <c r="Q224" s="29"/>
      <c r="R224" s="29"/>
      <c r="S224" s="29"/>
      <c r="T224" s="29"/>
      <c r="U224" s="29"/>
      <c r="V224" s="32"/>
      <c r="W224" s="31"/>
      <c r="X224" s="29"/>
      <c r="Y224" s="30"/>
      <c r="Z224" s="30"/>
      <c r="AA224" s="32"/>
      <c r="AB224" s="35">
        <f t="shared" ca="1" si="10"/>
        <v>0</v>
      </c>
    </row>
    <row r="225" spans="1:28" ht="30.75" hidden="1" customHeight="1" x14ac:dyDescent="0.2">
      <c r="A225" s="32"/>
      <c r="B225" s="30"/>
      <c r="C225" s="32"/>
      <c r="D225" s="32"/>
      <c r="E225" s="32"/>
      <c r="F225" s="32"/>
      <c r="G225" s="27" t="str">
        <f t="shared" si="11"/>
        <v/>
      </c>
      <c r="H225" s="28"/>
      <c r="I225" s="28"/>
      <c r="J225" s="29"/>
      <c r="K225" s="29"/>
      <c r="L225" s="29"/>
      <c r="M225" s="29"/>
      <c r="N225" s="29"/>
      <c r="O225" s="29"/>
      <c r="P225" s="29"/>
      <c r="Q225" s="29"/>
      <c r="R225" s="29"/>
      <c r="S225" s="29"/>
      <c r="T225" s="29"/>
      <c r="U225" s="29"/>
      <c r="V225" s="32"/>
      <c r="W225" s="31"/>
      <c r="X225" s="29"/>
      <c r="Y225" s="30"/>
      <c r="Z225" s="30"/>
      <c r="AA225" s="32"/>
      <c r="AB225" s="35">
        <f t="shared" ref="AB225:AB256" ca="1" si="12">IF(ISERROR(VLOOKUP(AA225,INDIRECT(VLOOKUP(A225,ACTA,2,0)&amp;"A"),2,0))=TRUE,0,W225*(VLOOKUP(AA225,INDIRECT(VLOOKUP(A225,ACTA,2,0)&amp;"A"),2,0)))</f>
        <v>0</v>
      </c>
    </row>
    <row r="226" spans="1:28" ht="30.75" hidden="1" customHeight="1" x14ac:dyDescent="0.2">
      <c r="A226" s="32"/>
      <c r="B226" s="30"/>
      <c r="C226" s="32"/>
      <c r="D226" s="32"/>
      <c r="E226" s="32"/>
      <c r="F226" s="32"/>
      <c r="G226" s="27" t="str">
        <f t="shared" si="11"/>
        <v/>
      </c>
      <c r="H226" s="28"/>
      <c r="I226" s="28"/>
      <c r="J226" s="29"/>
      <c r="K226" s="29"/>
      <c r="L226" s="29"/>
      <c r="M226" s="29"/>
      <c r="N226" s="29"/>
      <c r="O226" s="29"/>
      <c r="P226" s="29"/>
      <c r="Q226" s="29"/>
      <c r="R226" s="29"/>
      <c r="S226" s="29"/>
      <c r="T226" s="29"/>
      <c r="U226" s="29"/>
      <c r="V226" s="32"/>
      <c r="W226" s="31"/>
      <c r="X226" s="29"/>
      <c r="Y226" s="30"/>
      <c r="Z226" s="30"/>
      <c r="AA226" s="32"/>
      <c r="AB226" s="35">
        <f t="shared" ca="1" si="12"/>
        <v>0</v>
      </c>
    </row>
    <row r="227" spans="1:28" ht="30.75" hidden="1" customHeight="1" x14ac:dyDescent="0.2">
      <c r="A227" s="32"/>
      <c r="B227" s="30"/>
      <c r="C227" s="32"/>
      <c r="D227" s="32"/>
      <c r="E227" s="32"/>
      <c r="F227" s="32"/>
      <c r="G227" s="27" t="str">
        <f t="shared" si="11"/>
        <v/>
      </c>
      <c r="H227" s="28"/>
      <c r="I227" s="28"/>
      <c r="J227" s="29"/>
      <c r="K227" s="29"/>
      <c r="L227" s="29"/>
      <c r="M227" s="29"/>
      <c r="N227" s="29"/>
      <c r="O227" s="29"/>
      <c r="P227" s="29"/>
      <c r="Q227" s="29"/>
      <c r="R227" s="29"/>
      <c r="S227" s="29"/>
      <c r="T227" s="29"/>
      <c r="U227" s="29"/>
      <c r="V227" s="32"/>
      <c r="W227" s="31"/>
      <c r="X227" s="29"/>
      <c r="Y227" s="30"/>
      <c r="Z227" s="30"/>
      <c r="AA227" s="32"/>
      <c r="AB227" s="35">
        <f t="shared" ca="1" si="12"/>
        <v>0</v>
      </c>
    </row>
    <row r="228" spans="1:28" ht="30.75" hidden="1" customHeight="1" x14ac:dyDescent="0.2">
      <c r="A228" s="32"/>
      <c r="B228" s="30"/>
      <c r="C228" s="32"/>
      <c r="D228" s="32"/>
      <c r="E228" s="32"/>
      <c r="F228" s="32"/>
      <c r="G228" s="27" t="str">
        <f t="shared" si="11"/>
        <v/>
      </c>
      <c r="H228" s="28"/>
      <c r="I228" s="28"/>
      <c r="J228" s="29"/>
      <c r="K228" s="29"/>
      <c r="L228" s="29"/>
      <c r="M228" s="29"/>
      <c r="N228" s="29"/>
      <c r="O228" s="29"/>
      <c r="P228" s="29"/>
      <c r="Q228" s="29"/>
      <c r="R228" s="29"/>
      <c r="S228" s="29"/>
      <c r="T228" s="29"/>
      <c r="U228" s="29"/>
      <c r="V228" s="32"/>
      <c r="W228" s="31"/>
      <c r="X228" s="29"/>
      <c r="Y228" s="30"/>
      <c r="Z228" s="30"/>
      <c r="AA228" s="32"/>
      <c r="AB228" s="35">
        <f t="shared" ca="1" si="12"/>
        <v>0</v>
      </c>
    </row>
    <row r="229" spans="1:28" ht="30.75" hidden="1" customHeight="1" x14ac:dyDescent="0.2">
      <c r="A229" s="32"/>
      <c r="B229" s="30"/>
      <c r="C229" s="32"/>
      <c r="D229" s="32"/>
      <c r="E229" s="32"/>
      <c r="F229" s="32"/>
      <c r="G229" s="27" t="str">
        <f t="shared" si="11"/>
        <v/>
      </c>
      <c r="H229" s="28"/>
      <c r="I229" s="28"/>
      <c r="J229" s="29"/>
      <c r="K229" s="29"/>
      <c r="L229" s="29"/>
      <c r="M229" s="29"/>
      <c r="N229" s="29"/>
      <c r="O229" s="29"/>
      <c r="P229" s="29"/>
      <c r="Q229" s="29"/>
      <c r="R229" s="29"/>
      <c r="S229" s="29"/>
      <c r="T229" s="29"/>
      <c r="U229" s="29"/>
      <c r="V229" s="32"/>
      <c r="W229" s="31"/>
      <c r="X229" s="29"/>
      <c r="Y229" s="30"/>
      <c r="Z229" s="30"/>
      <c r="AA229" s="32"/>
      <c r="AB229" s="35">
        <f t="shared" ca="1" si="12"/>
        <v>0</v>
      </c>
    </row>
    <row r="230" spans="1:28" ht="30.75" hidden="1" customHeight="1" x14ac:dyDescent="0.2">
      <c r="A230" s="32"/>
      <c r="B230" s="30"/>
      <c r="C230" s="32"/>
      <c r="D230" s="32"/>
      <c r="E230" s="32"/>
      <c r="F230" s="32"/>
      <c r="G230" s="27" t="str">
        <f t="shared" si="11"/>
        <v/>
      </c>
      <c r="H230" s="28"/>
      <c r="I230" s="28"/>
      <c r="J230" s="29"/>
      <c r="K230" s="29"/>
      <c r="L230" s="29"/>
      <c r="M230" s="29"/>
      <c r="N230" s="29"/>
      <c r="O230" s="29"/>
      <c r="P230" s="29"/>
      <c r="Q230" s="29"/>
      <c r="R230" s="29"/>
      <c r="S230" s="29"/>
      <c r="T230" s="29"/>
      <c r="U230" s="29"/>
      <c r="V230" s="32"/>
      <c r="W230" s="31"/>
      <c r="X230" s="29"/>
      <c r="Y230" s="30"/>
      <c r="Z230" s="30"/>
      <c r="AA230" s="32"/>
      <c r="AB230" s="35">
        <f t="shared" ca="1" si="12"/>
        <v>0</v>
      </c>
    </row>
    <row r="231" spans="1:28" ht="30.75" hidden="1" customHeight="1" x14ac:dyDescent="0.2">
      <c r="A231" s="32"/>
      <c r="B231" s="30"/>
      <c r="C231" s="32"/>
      <c r="D231" s="32"/>
      <c r="E231" s="32"/>
      <c r="F231" s="32"/>
      <c r="G231" s="27" t="str">
        <f t="shared" si="11"/>
        <v/>
      </c>
      <c r="H231" s="28"/>
      <c r="I231" s="28"/>
      <c r="J231" s="29"/>
      <c r="K231" s="29"/>
      <c r="L231" s="29"/>
      <c r="M231" s="29"/>
      <c r="N231" s="29"/>
      <c r="O231" s="29"/>
      <c r="P231" s="29"/>
      <c r="Q231" s="29"/>
      <c r="R231" s="29"/>
      <c r="S231" s="29"/>
      <c r="T231" s="29"/>
      <c r="U231" s="29"/>
      <c r="V231" s="32"/>
      <c r="W231" s="31"/>
      <c r="X231" s="29"/>
      <c r="Y231" s="30"/>
      <c r="Z231" s="30"/>
      <c r="AA231" s="32"/>
      <c r="AB231" s="35">
        <f t="shared" ca="1" si="12"/>
        <v>0</v>
      </c>
    </row>
    <row r="232" spans="1:28" ht="30.75" hidden="1" customHeight="1" x14ac:dyDescent="0.2">
      <c r="A232" s="32"/>
      <c r="B232" s="30"/>
      <c r="C232" s="32"/>
      <c r="D232" s="32"/>
      <c r="E232" s="32"/>
      <c r="F232" s="32"/>
      <c r="G232" s="27" t="str">
        <f t="shared" si="11"/>
        <v/>
      </c>
      <c r="H232" s="28"/>
      <c r="I232" s="28"/>
      <c r="J232" s="29"/>
      <c r="K232" s="29"/>
      <c r="L232" s="29"/>
      <c r="M232" s="29"/>
      <c r="N232" s="29"/>
      <c r="O232" s="29"/>
      <c r="P232" s="29"/>
      <c r="Q232" s="29"/>
      <c r="R232" s="29"/>
      <c r="S232" s="29"/>
      <c r="T232" s="29"/>
      <c r="U232" s="29"/>
      <c r="V232" s="32"/>
      <c r="W232" s="31"/>
      <c r="X232" s="29"/>
      <c r="Y232" s="30"/>
      <c r="Z232" s="30"/>
      <c r="AA232" s="32"/>
      <c r="AB232" s="35">
        <f t="shared" ca="1" si="12"/>
        <v>0</v>
      </c>
    </row>
    <row r="233" spans="1:28" ht="30.75" hidden="1" customHeight="1" x14ac:dyDescent="0.2">
      <c r="A233" s="32"/>
      <c r="B233" s="30"/>
      <c r="C233" s="32"/>
      <c r="D233" s="32"/>
      <c r="E233" s="32"/>
      <c r="F233" s="32"/>
      <c r="G233" s="27" t="str">
        <f t="shared" si="11"/>
        <v/>
      </c>
      <c r="H233" s="28"/>
      <c r="I233" s="28"/>
      <c r="J233" s="29"/>
      <c r="K233" s="29"/>
      <c r="L233" s="29"/>
      <c r="M233" s="29"/>
      <c r="N233" s="29"/>
      <c r="O233" s="29"/>
      <c r="P233" s="29"/>
      <c r="Q233" s="29"/>
      <c r="R233" s="29"/>
      <c r="S233" s="29"/>
      <c r="T233" s="29"/>
      <c r="U233" s="29"/>
      <c r="V233" s="32"/>
      <c r="W233" s="31"/>
      <c r="X233" s="29"/>
      <c r="Y233" s="30"/>
      <c r="Z233" s="30"/>
      <c r="AA233" s="32"/>
      <c r="AB233" s="35">
        <f t="shared" ca="1" si="12"/>
        <v>0</v>
      </c>
    </row>
    <row r="234" spans="1:28" ht="30.75" hidden="1" customHeight="1" x14ac:dyDescent="0.2">
      <c r="A234" s="32"/>
      <c r="B234" s="30"/>
      <c r="C234" s="32"/>
      <c r="D234" s="32"/>
      <c r="E234" s="32"/>
      <c r="F234" s="32"/>
      <c r="G234" s="27" t="str">
        <f t="shared" si="11"/>
        <v/>
      </c>
      <c r="H234" s="28"/>
      <c r="I234" s="28"/>
      <c r="J234" s="29"/>
      <c r="K234" s="29"/>
      <c r="L234" s="29"/>
      <c r="M234" s="29"/>
      <c r="N234" s="29"/>
      <c r="O234" s="29"/>
      <c r="P234" s="29"/>
      <c r="Q234" s="29"/>
      <c r="R234" s="29"/>
      <c r="S234" s="29"/>
      <c r="T234" s="29"/>
      <c r="U234" s="29"/>
      <c r="V234" s="32"/>
      <c r="W234" s="31"/>
      <c r="X234" s="29"/>
      <c r="Y234" s="30"/>
      <c r="Z234" s="30"/>
      <c r="AA234" s="32"/>
      <c r="AB234" s="35">
        <f t="shared" ca="1" si="12"/>
        <v>0</v>
      </c>
    </row>
    <row r="235" spans="1:28" ht="30.75" hidden="1" customHeight="1" x14ac:dyDescent="0.2">
      <c r="A235" s="32"/>
      <c r="B235" s="30"/>
      <c r="C235" s="32"/>
      <c r="D235" s="32"/>
      <c r="E235" s="32"/>
      <c r="F235" s="32"/>
      <c r="G235" s="27" t="str">
        <f t="shared" si="11"/>
        <v/>
      </c>
      <c r="H235" s="28"/>
      <c r="I235" s="28"/>
      <c r="J235" s="29"/>
      <c r="K235" s="29"/>
      <c r="L235" s="29"/>
      <c r="M235" s="29"/>
      <c r="N235" s="29"/>
      <c r="O235" s="29"/>
      <c r="P235" s="29"/>
      <c r="Q235" s="29"/>
      <c r="R235" s="29"/>
      <c r="S235" s="29"/>
      <c r="T235" s="29"/>
      <c r="U235" s="29"/>
      <c r="V235" s="32"/>
      <c r="W235" s="31"/>
      <c r="X235" s="29"/>
      <c r="Y235" s="30"/>
      <c r="Z235" s="30"/>
      <c r="AA235" s="32"/>
      <c r="AB235" s="35">
        <f t="shared" ca="1" si="12"/>
        <v>0</v>
      </c>
    </row>
    <row r="236" spans="1:28" ht="30.75" hidden="1" customHeight="1" x14ac:dyDescent="0.2">
      <c r="A236" s="32"/>
      <c r="B236" s="30"/>
      <c r="C236" s="32"/>
      <c r="D236" s="32"/>
      <c r="E236" s="32"/>
      <c r="F236" s="32"/>
      <c r="G236" s="27" t="str">
        <f t="shared" si="11"/>
        <v/>
      </c>
      <c r="H236" s="28"/>
      <c r="I236" s="28"/>
      <c r="J236" s="29"/>
      <c r="K236" s="29"/>
      <c r="L236" s="29"/>
      <c r="M236" s="29"/>
      <c r="N236" s="29"/>
      <c r="O236" s="29"/>
      <c r="P236" s="29"/>
      <c r="Q236" s="29"/>
      <c r="R236" s="29"/>
      <c r="S236" s="29"/>
      <c r="T236" s="29"/>
      <c r="U236" s="29"/>
      <c r="V236" s="32"/>
      <c r="W236" s="31"/>
      <c r="X236" s="29"/>
      <c r="Y236" s="30"/>
      <c r="Z236" s="30"/>
      <c r="AA236" s="32"/>
      <c r="AB236" s="35">
        <f t="shared" ca="1" si="12"/>
        <v>0</v>
      </c>
    </row>
    <row r="237" spans="1:28" ht="30.75" hidden="1" customHeight="1" x14ac:dyDescent="0.2">
      <c r="A237" s="32"/>
      <c r="B237" s="30"/>
      <c r="C237" s="32"/>
      <c r="D237" s="32"/>
      <c r="E237" s="32"/>
      <c r="F237" s="32"/>
      <c r="G237" s="27" t="str">
        <f t="shared" si="11"/>
        <v/>
      </c>
      <c r="H237" s="28"/>
      <c r="I237" s="28"/>
      <c r="J237" s="29"/>
      <c r="K237" s="29"/>
      <c r="L237" s="29"/>
      <c r="M237" s="29"/>
      <c r="N237" s="29"/>
      <c r="O237" s="29"/>
      <c r="P237" s="29"/>
      <c r="Q237" s="29"/>
      <c r="R237" s="29"/>
      <c r="S237" s="29"/>
      <c r="T237" s="29"/>
      <c r="U237" s="29"/>
      <c r="V237" s="32"/>
      <c r="W237" s="31"/>
      <c r="X237" s="29"/>
      <c r="Y237" s="30"/>
      <c r="Z237" s="30"/>
      <c r="AA237" s="32"/>
      <c r="AB237" s="35">
        <f t="shared" ca="1" si="12"/>
        <v>0</v>
      </c>
    </row>
    <row r="238" spans="1:28" ht="30.75" hidden="1" customHeight="1" x14ac:dyDescent="0.2">
      <c r="A238" s="32"/>
      <c r="B238" s="30"/>
      <c r="C238" s="32"/>
      <c r="D238" s="32"/>
      <c r="E238" s="32"/>
      <c r="F238" s="32"/>
      <c r="G238" s="27" t="str">
        <f t="shared" si="11"/>
        <v/>
      </c>
      <c r="H238" s="28"/>
      <c r="I238" s="28"/>
      <c r="J238" s="29"/>
      <c r="K238" s="29"/>
      <c r="L238" s="29"/>
      <c r="M238" s="29"/>
      <c r="N238" s="29"/>
      <c r="O238" s="29"/>
      <c r="P238" s="29"/>
      <c r="Q238" s="29"/>
      <c r="R238" s="29"/>
      <c r="S238" s="29"/>
      <c r="T238" s="29"/>
      <c r="U238" s="29"/>
      <c r="V238" s="32"/>
      <c r="W238" s="31"/>
      <c r="X238" s="29"/>
      <c r="Y238" s="30"/>
      <c r="Z238" s="30"/>
      <c r="AA238" s="32"/>
      <c r="AB238" s="35">
        <f t="shared" ca="1" si="12"/>
        <v>0</v>
      </c>
    </row>
    <row r="239" spans="1:28" ht="30.75" hidden="1" customHeight="1" x14ac:dyDescent="0.2">
      <c r="A239" s="32"/>
      <c r="B239" s="30"/>
      <c r="C239" s="32"/>
      <c r="D239" s="32"/>
      <c r="E239" s="32"/>
      <c r="F239" s="32"/>
      <c r="G239" s="27" t="str">
        <f t="shared" si="11"/>
        <v/>
      </c>
      <c r="H239" s="28"/>
      <c r="I239" s="28"/>
      <c r="J239" s="29"/>
      <c r="K239" s="29"/>
      <c r="L239" s="29"/>
      <c r="M239" s="29"/>
      <c r="N239" s="29"/>
      <c r="O239" s="29"/>
      <c r="P239" s="29"/>
      <c r="Q239" s="29"/>
      <c r="R239" s="29"/>
      <c r="S239" s="29"/>
      <c r="T239" s="29"/>
      <c r="U239" s="29"/>
      <c r="V239" s="32"/>
      <c r="W239" s="31"/>
      <c r="X239" s="29"/>
      <c r="Y239" s="30"/>
      <c r="Z239" s="30"/>
      <c r="AA239" s="32"/>
      <c r="AB239" s="35">
        <f t="shared" ca="1" si="12"/>
        <v>0</v>
      </c>
    </row>
    <row r="240" spans="1:28" ht="30.75" hidden="1" customHeight="1" x14ac:dyDescent="0.2">
      <c r="A240" s="32"/>
      <c r="B240" s="30"/>
      <c r="C240" s="32"/>
      <c r="D240" s="32"/>
      <c r="E240" s="32"/>
      <c r="F240" s="32"/>
      <c r="G240" s="27" t="str">
        <f t="shared" si="11"/>
        <v/>
      </c>
      <c r="H240" s="28"/>
      <c r="I240" s="28"/>
      <c r="J240" s="29"/>
      <c r="K240" s="29"/>
      <c r="L240" s="29"/>
      <c r="M240" s="29"/>
      <c r="N240" s="29"/>
      <c r="O240" s="29"/>
      <c r="P240" s="29"/>
      <c r="Q240" s="29"/>
      <c r="R240" s="29"/>
      <c r="S240" s="29"/>
      <c r="T240" s="29"/>
      <c r="U240" s="29"/>
      <c r="V240" s="32"/>
      <c r="W240" s="31"/>
      <c r="X240" s="29"/>
      <c r="Y240" s="30"/>
      <c r="Z240" s="30"/>
      <c r="AA240" s="32"/>
      <c r="AB240" s="35">
        <f t="shared" ca="1" si="12"/>
        <v>0</v>
      </c>
    </row>
    <row r="241" spans="1:28" ht="30.75" hidden="1" customHeight="1" x14ac:dyDescent="0.2">
      <c r="A241" s="32"/>
      <c r="B241" s="30"/>
      <c r="C241" s="32"/>
      <c r="D241" s="32"/>
      <c r="E241" s="32"/>
      <c r="F241" s="32"/>
      <c r="G241" s="27" t="str">
        <f t="shared" si="11"/>
        <v/>
      </c>
      <c r="H241" s="28"/>
      <c r="I241" s="28"/>
      <c r="J241" s="29"/>
      <c r="K241" s="29"/>
      <c r="L241" s="29"/>
      <c r="M241" s="29"/>
      <c r="N241" s="29"/>
      <c r="O241" s="29"/>
      <c r="P241" s="29"/>
      <c r="Q241" s="29"/>
      <c r="R241" s="29"/>
      <c r="S241" s="29"/>
      <c r="T241" s="29"/>
      <c r="U241" s="29"/>
      <c r="V241" s="32"/>
      <c r="W241" s="31"/>
      <c r="X241" s="29"/>
      <c r="Y241" s="30"/>
      <c r="Z241" s="30"/>
      <c r="AA241" s="32"/>
      <c r="AB241" s="35">
        <f t="shared" ca="1" si="12"/>
        <v>0</v>
      </c>
    </row>
    <row r="242" spans="1:28" ht="30.75" hidden="1" customHeight="1" x14ac:dyDescent="0.2">
      <c r="A242" s="32"/>
      <c r="B242" s="30"/>
      <c r="C242" s="32"/>
      <c r="D242" s="32"/>
      <c r="E242" s="32"/>
      <c r="F242" s="32"/>
      <c r="G242" s="27" t="str">
        <f t="shared" si="11"/>
        <v/>
      </c>
      <c r="H242" s="28"/>
      <c r="I242" s="28"/>
      <c r="J242" s="29"/>
      <c r="K242" s="29"/>
      <c r="L242" s="29"/>
      <c r="M242" s="29"/>
      <c r="N242" s="29"/>
      <c r="O242" s="29"/>
      <c r="P242" s="29"/>
      <c r="Q242" s="29"/>
      <c r="R242" s="29"/>
      <c r="S242" s="29"/>
      <c r="T242" s="29"/>
      <c r="U242" s="29"/>
      <c r="V242" s="32"/>
      <c r="W242" s="31"/>
      <c r="X242" s="29"/>
      <c r="Y242" s="30"/>
      <c r="Z242" s="30"/>
      <c r="AA242" s="32"/>
      <c r="AB242" s="35">
        <f t="shared" ca="1" si="12"/>
        <v>0</v>
      </c>
    </row>
    <row r="243" spans="1:28" ht="30.75" hidden="1" customHeight="1" x14ac:dyDescent="0.2">
      <c r="A243" s="32"/>
      <c r="B243" s="30"/>
      <c r="C243" s="32"/>
      <c r="D243" s="32"/>
      <c r="E243" s="32"/>
      <c r="F243" s="32"/>
      <c r="G243" s="27" t="str">
        <f t="shared" si="11"/>
        <v/>
      </c>
      <c r="H243" s="28"/>
      <c r="I243" s="28"/>
      <c r="J243" s="29"/>
      <c r="K243" s="29"/>
      <c r="L243" s="29"/>
      <c r="M243" s="29"/>
      <c r="N243" s="29"/>
      <c r="O243" s="29"/>
      <c r="P243" s="29"/>
      <c r="Q243" s="29"/>
      <c r="R243" s="29"/>
      <c r="S243" s="29"/>
      <c r="T243" s="29"/>
      <c r="U243" s="29"/>
      <c r="V243" s="32"/>
      <c r="W243" s="31"/>
      <c r="X243" s="29"/>
      <c r="Y243" s="30"/>
      <c r="Z243" s="30"/>
      <c r="AA243" s="32"/>
      <c r="AB243" s="35">
        <f t="shared" ca="1" si="12"/>
        <v>0</v>
      </c>
    </row>
    <row r="244" spans="1:28" ht="30.75" hidden="1" customHeight="1" x14ac:dyDescent="0.2">
      <c r="A244" s="32"/>
      <c r="B244" s="30"/>
      <c r="C244" s="32"/>
      <c r="D244" s="32"/>
      <c r="E244" s="32"/>
      <c r="F244" s="32"/>
      <c r="G244" s="27" t="str">
        <f t="shared" si="11"/>
        <v/>
      </c>
      <c r="H244" s="28"/>
      <c r="I244" s="28"/>
      <c r="J244" s="29"/>
      <c r="K244" s="29"/>
      <c r="L244" s="29"/>
      <c r="M244" s="29"/>
      <c r="N244" s="29"/>
      <c r="O244" s="29"/>
      <c r="P244" s="29"/>
      <c r="Q244" s="29"/>
      <c r="R244" s="29"/>
      <c r="S244" s="29"/>
      <c r="T244" s="29"/>
      <c r="U244" s="29"/>
      <c r="V244" s="32"/>
      <c r="W244" s="31"/>
      <c r="X244" s="29"/>
      <c r="Y244" s="30"/>
      <c r="Z244" s="30"/>
      <c r="AA244" s="32"/>
      <c r="AB244" s="35">
        <f t="shared" ca="1" si="12"/>
        <v>0</v>
      </c>
    </row>
    <row r="245" spans="1:28" ht="30.75" hidden="1" customHeight="1" x14ac:dyDescent="0.2">
      <c r="A245" s="32"/>
      <c r="B245" s="30"/>
      <c r="C245" s="32"/>
      <c r="D245" s="32"/>
      <c r="E245" s="32"/>
      <c r="F245" s="32"/>
      <c r="G245" s="27" t="str">
        <f t="shared" si="11"/>
        <v/>
      </c>
      <c r="H245" s="28"/>
      <c r="I245" s="28"/>
      <c r="J245" s="29"/>
      <c r="K245" s="29"/>
      <c r="L245" s="29"/>
      <c r="M245" s="29"/>
      <c r="N245" s="29"/>
      <c r="O245" s="29"/>
      <c r="P245" s="29"/>
      <c r="Q245" s="29"/>
      <c r="R245" s="29"/>
      <c r="S245" s="29"/>
      <c r="T245" s="29"/>
      <c r="U245" s="29"/>
      <c r="V245" s="32"/>
      <c r="W245" s="31"/>
      <c r="X245" s="29"/>
      <c r="Y245" s="30"/>
      <c r="Z245" s="30"/>
      <c r="AA245" s="32"/>
      <c r="AB245" s="35">
        <f t="shared" ca="1" si="12"/>
        <v>0</v>
      </c>
    </row>
    <row r="246" spans="1:28" ht="30.75" hidden="1" customHeight="1" x14ac:dyDescent="0.2">
      <c r="A246" s="32"/>
      <c r="B246" s="30"/>
      <c r="C246" s="32"/>
      <c r="D246" s="32"/>
      <c r="E246" s="32"/>
      <c r="F246" s="32"/>
      <c r="G246" s="27" t="str">
        <f t="shared" si="11"/>
        <v/>
      </c>
      <c r="H246" s="28"/>
      <c r="I246" s="28"/>
      <c r="J246" s="29"/>
      <c r="K246" s="29"/>
      <c r="L246" s="29"/>
      <c r="M246" s="29"/>
      <c r="N246" s="29"/>
      <c r="O246" s="29"/>
      <c r="P246" s="29"/>
      <c r="Q246" s="29"/>
      <c r="R246" s="29"/>
      <c r="S246" s="29"/>
      <c r="T246" s="29"/>
      <c r="U246" s="29"/>
      <c r="V246" s="32"/>
      <c r="W246" s="31"/>
      <c r="X246" s="29"/>
      <c r="Y246" s="30"/>
      <c r="Z246" s="30"/>
      <c r="AA246" s="32"/>
      <c r="AB246" s="35">
        <f t="shared" ca="1" si="12"/>
        <v>0</v>
      </c>
    </row>
    <row r="247" spans="1:28" ht="30.75" hidden="1" customHeight="1" x14ac:dyDescent="0.2">
      <c r="A247" s="32"/>
      <c r="B247" s="30"/>
      <c r="C247" s="32"/>
      <c r="D247" s="32"/>
      <c r="E247" s="32"/>
      <c r="F247" s="32"/>
      <c r="G247" s="27" t="str">
        <f t="shared" si="11"/>
        <v/>
      </c>
      <c r="H247" s="28"/>
      <c r="I247" s="28"/>
      <c r="J247" s="29"/>
      <c r="K247" s="29"/>
      <c r="L247" s="29"/>
      <c r="M247" s="29"/>
      <c r="N247" s="29"/>
      <c r="O247" s="29"/>
      <c r="P247" s="29"/>
      <c r="Q247" s="29"/>
      <c r="R247" s="29"/>
      <c r="S247" s="29"/>
      <c r="T247" s="29"/>
      <c r="U247" s="29"/>
      <c r="V247" s="32"/>
      <c r="W247" s="31"/>
      <c r="X247" s="29"/>
      <c r="Y247" s="30"/>
      <c r="Z247" s="30"/>
      <c r="AA247" s="32"/>
      <c r="AB247" s="35">
        <f t="shared" ca="1" si="12"/>
        <v>0</v>
      </c>
    </row>
    <row r="248" spans="1:28" ht="30.75" hidden="1" customHeight="1" x14ac:dyDescent="0.2">
      <c r="A248" s="32"/>
      <c r="B248" s="30"/>
      <c r="C248" s="32"/>
      <c r="D248" s="32"/>
      <c r="E248" s="32"/>
      <c r="F248" s="32"/>
      <c r="G248" s="27" t="str">
        <f t="shared" si="11"/>
        <v/>
      </c>
      <c r="H248" s="28"/>
      <c r="I248" s="28"/>
      <c r="J248" s="29"/>
      <c r="K248" s="29"/>
      <c r="L248" s="29"/>
      <c r="M248" s="29"/>
      <c r="N248" s="29"/>
      <c r="O248" s="29"/>
      <c r="P248" s="29"/>
      <c r="Q248" s="29"/>
      <c r="R248" s="29"/>
      <c r="S248" s="29"/>
      <c r="T248" s="29"/>
      <c r="U248" s="29"/>
      <c r="V248" s="32"/>
      <c r="W248" s="31"/>
      <c r="X248" s="29"/>
      <c r="Y248" s="30"/>
      <c r="Z248" s="30"/>
      <c r="AA248" s="32"/>
      <c r="AB248" s="35">
        <f t="shared" ca="1" si="12"/>
        <v>0</v>
      </c>
    </row>
    <row r="249" spans="1:28" ht="30.75" hidden="1" customHeight="1" x14ac:dyDescent="0.2">
      <c r="A249" s="32"/>
      <c r="B249" s="30"/>
      <c r="C249" s="32"/>
      <c r="D249" s="32"/>
      <c r="E249" s="32"/>
      <c r="F249" s="32"/>
      <c r="G249" s="27" t="str">
        <f t="shared" si="11"/>
        <v/>
      </c>
      <c r="H249" s="28"/>
      <c r="I249" s="28"/>
      <c r="J249" s="29"/>
      <c r="K249" s="29"/>
      <c r="L249" s="29"/>
      <c r="M249" s="29"/>
      <c r="N249" s="29"/>
      <c r="O249" s="29"/>
      <c r="P249" s="29"/>
      <c r="Q249" s="29"/>
      <c r="R249" s="29"/>
      <c r="S249" s="29"/>
      <c r="T249" s="29"/>
      <c r="U249" s="29"/>
      <c r="V249" s="32"/>
      <c r="W249" s="31"/>
      <c r="X249" s="29"/>
      <c r="Y249" s="30"/>
      <c r="Z249" s="30"/>
      <c r="AA249" s="32"/>
      <c r="AB249" s="35">
        <f t="shared" ca="1" si="12"/>
        <v>0</v>
      </c>
    </row>
    <row r="250" spans="1:28" ht="30.75" hidden="1" customHeight="1" x14ac:dyDescent="0.2">
      <c r="A250" s="32"/>
      <c r="B250" s="30"/>
      <c r="C250" s="32"/>
      <c r="D250" s="32"/>
      <c r="E250" s="32"/>
      <c r="F250" s="32"/>
      <c r="G250" s="27" t="str">
        <f t="shared" si="11"/>
        <v/>
      </c>
      <c r="H250" s="28"/>
      <c r="I250" s="28"/>
      <c r="J250" s="29"/>
      <c r="K250" s="29"/>
      <c r="L250" s="29"/>
      <c r="M250" s="29"/>
      <c r="N250" s="29"/>
      <c r="O250" s="29"/>
      <c r="P250" s="29"/>
      <c r="Q250" s="29"/>
      <c r="R250" s="29"/>
      <c r="S250" s="29"/>
      <c r="T250" s="29"/>
      <c r="U250" s="29"/>
      <c r="V250" s="32"/>
      <c r="W250" s="31"/>
      <c r="X250" s="29"/>
      <c r="Y250" s="30"/>
      <c r="Z250" s="30"/>
      <c r="AA250" s="32"/>
      <c r="AB250" s="35">
        <f t="shared" ca="1" si="12"/>
        <v>0</v>
      </c>
    </row>
    <row r="251" spans="1:28" ht="30.75" hidden="1" customHeight="1" x14ac:dyDescent="0.2">
      <c r="A251" s="32"/>
      <c r="B251" s="30"/>
      <c r="C251" s="32"/>
      <c r="D251" s="32"/>
      <c r="E251" s="32"/>
      <c r="F251" s="32"/>
      <c r="G251" s="27" t="str">
        <f t="shared" si="11"/>
        <v/>
      </c>
      <c r="H251" s="28"/>
      <c r="I251" s="28"/>
      <c r="J251" s="29"/>
      <c r="K251" s="29"/>
      <c r="L251" s="29"/>
      <c r="M251" s="29"/>
      <c r="N251" s="29"/>
      <c r="O251" s="29"/>
      <c r="P251" s="29"/>
      <c r="Q251" s="29"/>
      <c r="R251" s="29"/>
      <c r="S251" s="29"/>
      <c r="T251" s="29"/>
      <c r="U251" s="29"/>
      <c r="V251" s="32"/>
      <c r="W251" s="31"/>
      <c r="X251" s="29"/>
      <c r="Y251" s="30"/>
      <c r="Z251" s="30"/>
      <c r="AA251" s="32"/>
      <c r="AB251" s="35">
        <f t="shared" ca="1" si="12"/>
        <v>0</v>
      </c>
    </row>
    <row r="252" spans="1:28" ht="30.75" hidden="1" customHeight="1" x14ac:dyDescent="0.2">
      <c r="A252" s="32"/>
      <c r="B252" s="30"/>
      <c r="C252" s="32"/>
      <c r="D252" s="32"/>
      <c r="E252" s="32"/>
      <c r="F252" s="32"/>
      <c r="G252" s="27" t="str">
        <f t="shared" si="11"/>
        <v/>
      </c>
      <c r="H252" s="28"/>
      <c r="I252" s="28"/>
      <c r="J252" s="29"/>
      <c r="K252" s="29"/>
      <c r="L252" s="29"/>
      <c r="M252" s="29"/>
      <c r="N252" s="29"/>
      <c r="O252" s="29"/>
      <c r="P252" s="29"/>
      <c r="Q252" s="29"/>
      <c r="R252" s="29"/>
      <c r="S252" s="29"/>
      <c r="T252" s="29"/>
      <c r="U252" s="29"/>
      <c r="V252" s="32"/>
      <c r="W252" s="31"/>
      <c r="X252" s="29"/>
      <c r="Y252" s="30"/>
      <c r="Z252" s="30"/>
      <c r="AA252" s="32"/>
      <c r="AB252" s="35">
        <f t="shared" ca="1" si="12"/>
        <v>0</v>
      </c>
    </row>
    <row r="253" spans="1:28" ht="30.75" hidden="1" customHeight="1" x14ac:dyDescent="0.2">
      <c r="A253" s="32"/>
      <c r="B253" s="30"/>
      <c r="C253" s="32"/>
      <c r="D253" s="32"/>
      <c r="E253" s="32"/>
      <c r="F253" s="32"/>
      <c r="G253" s="27" t="str">
        <f t="shared" si="11"/>
        <v/>
      </c>
      <c r="H253" s="28"/>
      <c r="I253" s="28"/>
      <c r="J253" s="29"/>
      <c r="K253" s="29"/>
      <c r="L253" s="29"/>
      <c r="M253" s="29"/>
      <c r="N253" s="29"/>
      <c r="O253" s="29"/>
      <c r="P253" s="29"/>
      <c r="Q253" s="29"/>
      <c r="R253" s="29"/>
      <c r="S253" s="29"/>
      <c r="T253" s="29"/>
      <c r="U253" s="29"/>
      <c r="V253" s="32"/>
      <c r="W253" s="31"/>
      <c r="X253" s="29"/>
      <c r="Y253" s="30"/>
      <c r="Z253" s="30"/>
      <c r="AA253" s="32"/>
      <c r="AB253" s="35">
        <f t="shared" ca="1" si="12"/>
        <v>0</v>
      </c>
    </row>
    <row r="254" spans="1:28" ht="30.75" hidden="1" customHeight="1" x14ac:dyDescent="0.2">
      <c r="A254" s="32"/>
      <c r="B254" s="30"/>
      <c r="C254" s="32"/>
      <c r="D254" s="32"/>
      <c r="E254" s="32"/>
      <c r="F254" s="32"/>
      <c r="G254" s="27" t="str">
        <f t="shared" si="11"/>
        <v/>
      </c>
      <c r="H254" s="28"/>
      <c r="I254" s="28"/>
      <c r="J254" s="29"/>
      <c r="K254" s="29"/>
      <c r="L254" s="29"/>
      <c r="M254" s="29"/>
      <c r="N254" s="29"/>
      <c r="O254" s="29"/>
      <c r="P254" s="29"/>
      <c r="Q254" s="29"/>
      <c r="R254" s="29"/>
      <c r="S254" s="29"/>
      <c r="T254" s="29"/>
      <c r="U254" s="29"/>
      <c r="V254" s="32"/>
      <c r="W254" s="31"/>
      <c r="X254" s="29"/>
      <c r="Y254" s="30"/>
      <c r="Z254" s="30"/>
      <c r="AA254" s="32"/>
      <c r="AB254" s="35">
        <f t="shared" ca="1" si="12"/>
        <v>0</v>
      </c>
    </row>
    <row r="255" spans="1:28" ht="30.75" hidden="1" customHeight="1" x14ac:dyDescent="0.2">
      <c r="A255" s="32"/>
      <c r="B255" s="30"/>
      <c r="C255" s="32"/>
      <c r="D255" s="32"/>
      <c r="E255" s="32"/>
      <c r="F255" s="32"/>
      <c r="G255" s="27" t="str">
        <f t="shared" si="11"/>
        <v/>
      </c>
      <c r="H255" s="28"/>
      <c r="I255" s="28"/>
      <c r="J255" s="29"/>
      <c r="K255" s="29"/>
      <c r="L255" s="29"/>
      <c r="M255" s="29"/>
      <c r="N255" s="29"/>
      <c r="O255" s="29"/>
      <c r="P255" s="29"/>
      <c r="Q255" s="29"/>
      <c r="R255" s="29"/>
      <c r="S255" s="29"/>
      <c r="T255" s="29"/>
      <c r="U255" s="29"/>
      <c r="V255" s="32"/>
      <c r="W255" s="31"/>
      <c r="X255" s="29"/>
      <c r="Y255" s="30"/>
      <c r="Z255" s="30"/>
      <c r="AA255" s="32"/>
      <c r="AB255" s="35">
        <f t="shared" ca="1" si="12"/>
        <v>0</v>
      </c>
    </row>
    <row r="256" spans="1:28" ht="30.75" hidden="1" customHeight="1" x14ac:dyDescent="0.2">
      <c r="A256" s="32"/>
      <c r="B256" s="30"/>
      <c r="C256" s="32"/>
      <c r="D256" s="32"/>
      <c r="E256" s="32"/>
      <c r="F256" s="32"/>
      <c r="G256" s="27" t="str">
        <f t="shared" si="11"/>
        <v/>
      </c>
      <c r="H256" s="28"/>
      <c r="I256" s="28"/>
      <c r="J256" s="29"/>
      <c r="K256" s="29"/>
      <c r="L256" s="29"/>
      <c r="M256" s="29"/>
      <c r="N256" s="29"/>
      <c r="O256" s="29"/>
      <c r="P256" s="29"/>
      <c r="Q256" s="29"/>
      <c r="R256" s="29"/>
      <c r="S256" s="29"/>
      <c r="T256" s="29"/>
      <c r="U256" s="29"/>
      <c r="V256" s="32"/>
      <c r="W256" s="31"/>
      <c r="X256" s="29"/>
      <c r="Y256" s="30"/>
      <c r="Z256" s="30"/>
      <c r="AA256" s="32"/>
      <c r="AB256" s="35">
        <f t="shared" ca="1" si="12"/>
        <v>0</v>
      </c>
    </row>
    <row r="257" spans="1:28" ht="30.75" hidden="1" customHeight="1" x14ac:dyDescent="0.2">
      <c r="A257" s="32"/>
      <c r="B257" s="30"/>
      <c r="C257" s="32"/>
      <c r="D257" s="32"/>
      <c r="E257" s="32"/>
      <c r="F257" s="32"/>
      <c r="G257" s="27" t="str">
        <f t="shared" si="11"/>
        <v/>
      </c>
      <c r="H257" s="28"/>
      <c r="I257" s="28"/>
      <c r="J257" s="29"/>
      <c r="K257" s="29"/>
      <c r="L257" s="29"/>
      <c r="M257" s="29"/>
      <c r="N257" s="29"/>
      <c r="O257" s="29"/>
      <c r="P257" s="29"/>
      <c r="Q257" s="29"/>
      <c r="R257" s="29"/>
      <c r="S257" s="29"/>
      <c r="T257" s="29"/>
      <c r="U257" s="29"/>
      <c r="V257" s="32"/>
      <c r="W257" s="31"/>
      <c r="X257" s="29"/>
      <c r="Y257" s="30"/>
      <c r="Z257" s="30"/>
      <c r="AA257" s="32"/>
      <c r="AB257" s="35">
        <f t="shared" ref="AB257:AB288" ca="1" si="13">IF(ISERROR(VLOOKUP(AA257,INDIRECT(VLOOKUP(A257,ACTA,2,0)&amp;"A"),2,0))=TRUE,0,W257*(VLOOKUP(AA257,INDIRECT(VLOOKUP(A257,ACTA,2,0)&amp;"A"),2,0)))</f>
        <v>0</v>
      </c>
    </row>
    <row r="258" spans="1:28" ht="30.75" hidden="1" customHeight="1" x14ac:dyDescent="0.2">
      <c r="A258" s="32"/>
      <c r="B258" s="30"/>
      <c r="C258" s="32"/>
      <c r="D258" s="32"/>
      <c r="E258" s="32"/>
      <c r="F258" s="32"/>
      <c r="G258" s="27" t="str">
        <f t="shared" si="11"/>
        <v/>
      </c>
      <c r="H258" s="28"/>
      <c r="I258" s="28"/>
      <c r="J258" s="29"/>
      <c r="K258" s="29"/>
      <c r="L258" s="29"/>
      <c r="M258" s="29"/>
      <c r="N258" s="29"/>
      <c r="O258" s="29"/>
      <c r="P258" s="29"/>
      <c r="Q258" s="29"/>
      <c r="R258" s="29"/>
      <c r="S258" s="29"/>
      <c r="T258" s="29"/>
      <c r="U258" s="29"/>
      <c r="V258" s="32"/>
      <c r="W258" s="31"/>
      <c r="X258" s="29"/>
      <c r="Y258" s="30"/>
      <c r="Z258" s="30"/>
      <c r="AA258" s="32"/>
      <c r="AB258" s="35">
        <f t="shared" ca="1" si="13"/>
        <v>0</v>
      </c>
    </row>
    <row r="259" spans="1:28" ht="30.75" hidden="1" customHeight="1" x14ac:dyDescent="0.2">
      <c r="A259" s="32"/>
      <c r="B259" s="30"/>
      <c r="C259" s="32"/>
      <c r="D259" s="32"/>
      <c r="E259" s="32"/>
      <c r="F259" s="32"/>
      <c r="G259" s="27" t="str">
        <f t="shared" si="11"/>
        <v/>
      </c>
      <c r="H259" s="28"/>
      <c r="I259" s="28"/>
      <c r="J259" s="29"/>
      <c r="K259" s="29"/>
      <c r="L259" s="29"/>
      <c r="M259" s="29"/>
      <c r="N259" s="29"/>
      <c r="O259" s="29"/>
      <c r="P259" s="29"/>
      <c r="Q259" s="29"/>
      <c r="R259" s="29"/>
      <c r="S259" s="29"/>
      <c r="T259" s="29"/>
      <c r="U259" s="29"/>
      <c r="V259" s="32"/>
      <c r="W259" s="31"/>
      <c r="X259" s="29"/>
      <c r="Y259" s="30"/>
      <c r="Z259" s="30"/>
      <c r="AA259" s="32"/>
      <c r="AB259" s="35">
        <f t="shared" ca="1" si="13"/>
        <v>0</v>
      </c>
    </row>
    <row r="260" spans="1:28" ht="30.75" hidden="1" customHeight="1" x14ac:dyDescent="0.2">
      <c r="A260" s="32"/>
      <c r="B260" s="30"/>
      <c r="C260" s="32"/>
      <c r="D260" s="32"/>
      <c r="E260" s="32"/>
      <c r="F260" s="32"/>
      <c r="G260" s="27" t="str">
        <f t="shared" si="11"/>
        <v/>
      </c>
      <c r="H260" s="28"/>
      <c r="I260" s="28"/>
      <c r="J260" s="29"/>
      <c r="K260" s="29"/>
      <c r="L260" s="29"/>
      <c r="M260" s="29"/>
      <c r="N260" s="29"/>
      <c r="O260" s="29"/>
      <c r="P260" s="29"/>
      <c r="Q260" s="29"/>
      <c r="R260" s="29"/>
      <c r="S260" s="29"/>
      <c r="T260" s="29"/>
      <c r="U260" s="29"/>
      <c r="V260" s="32"/>
      <c r="W260" s="31"/>
      <c r="X260" s="29"/>
      <c r="Y260" s="30"/>
      <c r="Z260" s="30"/>
      <c r="AA260" s="32"/>
      <c r="AB260" s="35">
        <f t="shared" ca="1" si="13"/>
        <v>0</v>
      </c>
    </row>
    <row r="261" spans="1:28" ht="30.75" hidden="1" customHeight="1" x14ac:dyDescent="0.2">
      <c r="A261" s="32"/>
      <c r="B261" s="30"/>
      <c r="C261" s="32"/>
      <c r="D261" s="32"/>
      <c r="E261" s="32"/>
      <c r="F261" s="32"/>
      <c r="G261" s="27" t="str">
        <f t="shared" si="11"/>
        <v/>
      </c>
      <c r="H261" s="28"/>
      <c r="I261" s="28"/>
      <c r="J261" s="29"/>
      <c r="K261" s="29"/>
      <c r="L261" s="29"/>
      <c r="M261" s="29"/>
      <c r="N261" s="29"/>
      <c r="O261" s="29"/>
      <c r="P261" s="29"/>
      <c r="Q261" s="29"/>
      <c r="R261" s="29"/>
      <c r="S261" s="29"/>
      <c r="T261" s="29"/>
      <c r="U261" s="29"/>
      <c r="V261" s="32"/>
      <c r="W261" s="31"/>
      <c r="X261" s="29"/>
      <c r="Y261" s="30"/>
      <c r="Z261" s="30"/>
      <c r="AA261" s="32"/>
      <c r="AB261" s="35">
        <f t="shared" ca="1" si="13"/>
        <v>0</v>
      </c>
    </row>
    <row r="262" spans="1:28" ht="30.75" hidden="1" customHeight="1" x14ac:dyDescent="0.2">
      <c r="A262" s="32"/>
      <c r="B262" s="30"/>
      <c r="C262" s="32"/>
      <c r="D262" s="32"/>
      <c r="E262" s="32"/>
      <c r="F262" s="32"/>
      <c r="G262" s="27" t="str">
        <f t="shared" si="11"/>
        <v/>
      </c>
      <c r="H262" s="28"/>
      <c r="I262" s="28"/>
      <c r="J262" s="29"/>
      <c r="K262" s="29"/>
      <c r="L262" s="29"/>
      <c r="M262" s="29"/>
      <c r="N262" s="29"/>
      <c r="O262" s="29"/>
      <c r="P262" s="29"/>
      <c r="Q262" s="29"/>
      <c r="R262" s="29"/>
      <c r="S262" s="29"/>
      <c r="T262" s="29"/>
      <c r="U262" s="29"/>
      <c r="V262" s="32"/>
      <c r="W262" s="31"/>
      <c r="X262" s="29"/>
      <c r="Y262" s="30"/>
      <c r="Z262" s="30"/>
      <c r="AA262" s="32"/>
      <c r="AB262" s="35">
        <f t="shared" ca="1" si="13"/>
        <v>0</v>
      </c>
    </row>
    <row r="263" spans="1:28" ht="30.75" hidden="1" customHeight="1" x14ac:dyDescent="0.2">
      <c r="A263" s="32"/>
      <c r="B263" s="30"/>
      <c r="C263" s="32"/>
      <c r="D263" s="32"/>
      <c r="E263" s="32"/>
      <c r="F263" s="32"/>
      <c r="G263" s="27" t="str">
        <f t="shared" si="11"/>
        <v/>
      </c>
      <c r="H263" s="28"/>
      <c r="I263" s="28"/>
      <c r="J263" s="29"/>
      <c r="K263" s="29"/>
      <c r="L263" s="29"/>
      <c r="M263" s="29"/>
      <c r="N263" s="29"/>
      <c r="O263" s="29"/>
      <c r="P263" s="29"/>
      <c r="Q263" s="29"/>
      <c r="R263" s="29"/>
      <c r="S263" s="29"/>
      <c r="T263" s="29"/>
      <c r="U263" s="29"/>
      <c r="V263" s="32"/>
      <c r="W263" s="31"/>
      <c r="X263" s="29"/>
      <c r="Y263" s="30"/>
      <c r="Z263" s="30"/>
      <c r="AA263" s="32"/>
      <c r="AB263" s="35">
        <f t="shared" ca="1" si="13"/>
        <v>0</v>
      </c>
    </row>
    <row r="264" spans="1:28" ht="30.75" hidden="1" customHeight="1" x14ac:dyDescent="0.2">
      <c r="A264" s="32"/>
      <c r="B264" s="30"/>
      <c r="C264" s="32"/>
      <c r="D264" s="32"/>
      <c r="E264" s="32"/>
      <c r="F264" s="32"/>
      <c r="G264" s="27" t="str">
        <f t="shared" ref="G264:G296" si="14">IF(LEN(C264)&gt;0,VLOOKUP(C264,PROCESO2,3,0),"")</f>
        <v/>
      </c>
      <c r="H264" s="28"/>
      <c r="I264" s="28"/>
      <c r="J264" s="29"/>
      <c r="K264" s="29"/>
      <c r="L264" s="29"/>
      <c r="M264" s="29"/>
      <c r="N264" s="29"/>
      <c r="O264" s="29"/>
      <c r="P264" s="29"/>
      <c r="Q264" s="29"/>
      <c r="R264" s="29"/>
      <c r="S264" s="29"/>
      <c r="T264" s="29"/>
      <c r="U264" s="29"/>
      <c r="V264" s="32"/>
      <c r="W264" s="31"/>
      <c r="X264" s="29"/>
      <c r="Y264" s="30"/>
      <c r="Z264" s="30"/>
      <c r="AA264" s="32"/>
      <c r="AB264" s="35">
        <f t="shared" ca="1" si="13"/>
        <v>0</v>
      </c>
    </row>
    <row r="265" spans="1:28" ht="30.75" hidden="1" customHeight="1" x14ac:dyDescent="0.2">
      <c r="A265" s="32"/>
      <c r="B265" s="30"/>
      <c r="C265" s="32"/>
      <c r="D265" s="32"/>
      <c r="E265" s="32"/>
      <c r="F265" s="32"/>
      <c r="G265" s="27" t="str">
        <f t="shared" si="14"/>
        <v/>
      </c>
      <c r="H265" s="28"/>
      <c r="I265" s="28"/>
      <c r="J265" s="29"/>
      <c r="K265" s="29"/>
      <c r="L265" s="29"/>
      <c r="M265" s="29"/>
      <c r="N265" s="29"/>
      <c r="O265" s="29"/>
      <c r="P265" s="29"/>
      <c r="Q265" s="29"/>
      <c r="R265" s="29"/>
      <c r="S265" s="29"/>
      <c r="T265" s="29"/>
      <c r="U265" s="29"/>
      <c r="V265" s="32"/>
      <c r="W265" s="31"/>
      <c r="X265" s="29"/>
      <c r="Y265" s="30"/>
      <c r="Z265" s="30"/>
      <c r="AA265" s="32"/>
      <c r="AB265" s="35">
        <f t="shared" ca="1" si="13"/>
        <v>0</v>
      </c>
    </row>
    <row r="266" spans="1:28" ht="30.75" hidden="1" customHeight="1" x14ac:dyDescent="0.2">
      <c r="A266" s="32"/>
      <c r="B266" s="30"/>
      <c r="C266" s="32"/>
      <c r="D266" s="32"/>
      <c r="E266" s="32"/>
      <c r="F266" s="32"/>
      <c r="G266" s="27" t="str">
        <f t="shared" si="14"/>
        <v/>
      </c>
      <c r="H266" s="28"/>
      <c r="I266" s="28"/>
      <c r="J266" s="29"/>
      <c r="K266" s="29"/>
      <c r="L266" s="29"/>
      <c r="M266" s="29"/>
      <c r="N266" s="29"/>
      <c r="O266" s="29"/>
      <c r="P266" s="29"/>
      <c r="Q266" s="29"/>
      <c r="R266" s="29"/>
      <c r="S266" s="29"/>
      <c r="T266" s="29"/>
      <c r="U266" s="29"/>
      <c r="V266" s="32"/>
      <c r="W266" s="31"/>
      <c r="X266" s="29"/>
      <c r="Y266" s="30"/>
      <c r="Z266" s="30"/>
      <c r="AA266" s="32"/>
      <c r="AB266" s="35">
        <f t="shared" ca="1" si="13"/>
        <v>0</v>
      </c>
    </row>
    <row r="267" spans="1:28" ht="30.75" hidden="1" customHeight="1" x14ac:dyDescent="0.2">
      <c r="A267" s="32"/>
      <c r="B267" s="30"/>
      <c r="C267" s="32"/>
      <c r="D267" s="32"/>
      <c r="E267" s="32"/>
      <c r="F267" s="32"/>
      <c r="G267" s="27" t="str">
        <f t="shared" si="14"/>
        <v/>
      </c>
      <c r="H267" s="28"/>
      <c r="I267" s="28"/>
      <c r="J267" s="29"/>
      <c r="K267" s="29"/>
      <c r="L267" s="29"/>
      <c r="M267" s="29"/>
      <c r="N267" s="29"/>
      <c r="O267" s="29"/>
      <c r="P267" s="29"/>
      <c r="Q267" s="29"/>
      <c r="R267" s="29"/>
      <c r="S267" s="29"/>
      <c r="T267" s="29"/>
      <c r="U267" s="29"/>
      <c r="V267" s="32"/>
      <c r="W267" s="31"/>
      <c r="X267" s="29"/>
      <c r="Y267" s="30"/>
      <c r="Z267" s="30"/>
      <c r="AA267" s="32"/>
      <c r="AB267" s="35">
        <f t="shared" ca="1" si="13"/>
        <v>0</v>
      </c>
    </row>
    <row r="268" spans="1:28" ht="30.75" hidden="1" customHeight="1" x14ac:dyDescent="0.2">
      <c r="A268" s="32"/>
      <c r="B268" s="30"/>
      <c r="C268" s="32"/>
      <c r="D268" s="32"/>
      <c r="E268" s="32"/>
      <c r="F268" s="32"/>
      <c r="G268" s="27" t="str">
        <f t="shared" si="14"/>
        <v/>
      </c>
      <c r="H268" s="28"/>
      <c r="I268" s="28"/>
      <c r="J268" s="29"/>
      <c r="K268" s="29"/>
      <c r="L268" s="29"/>
      <c r="M268" s="29"/>
      <c r="N268" s="29"/>
      <c r="O268" s="29"/>
      <c r="P268" s="29"/>
      <c r="Q268" s="29"/>
      <c r="R268" s="29"/>
      <c r="S268" s="29"/>
      <c r="T268" s="29"/>
      <c r="U268" s="29"/>
      <c r="V268" s="32"/>
      <c r="W268" s="31"/>
      <c r="X268" s="29"/>
      <c r="Y268" s="30"/>
      <c r="Z268" s="30"/>
      <c r="AA268" s="32"/>
      <c r="AB268" s="35">
        <f t="shared" ca="1" si="13"/>
        <v>0</v>
      </c>
    </row>
    <row r="269" spans="1:28" ht="30.75" hidden="1" customHeight="1" x14ac:dyDescent="0.2">
      <c r="A269" s="32"/>
      <c r="B269" s="30"/>
      <c r="C269" s="32"/>
      <c r="D269" s="32"/>
      <c r="E269" s="32"/>
      <c r="F269" s="32"/>
      <c r="G269" s="27" t="str">
        <f t="shared" si="14"/>
        <v/>
      </c>
      <c r="H269" s="28"/>
      <c r="I269" s="28"/>
      <c r="J269" s="29"/>
      <c r="K269" s="29"/>
      <c r="L269" s="29"/>
      <c r="M269" s="29"/>
      <c r="N269" s="29"/>
      <c r="O269" s="29"/>
      <c r="P269" s="29"/>
      <c r="Q269" s="29"/>
      <c r="R269" s="29"/>
      <c r="S269" s="29"/>
      <c r="T269" s="29"/>
      <c r="U269" s="29"/>
      <c r="V269" s="32"/>
      <c r="W269" s="31"/>
      <c r="X269" s="29"/>
      <c r="Y269" s="30"/>
      <c r="Z269" s="30"/>
      <c r="AA269" s="32"/>
      <c r="AB269" s="35">
        <f t="shared" ca="1" si="13"/>
        <v>0</v>
      </c>
    </row>
    <row r="270" spans="1:28" ht="30.75" hidden="1" customHeight="1" x14ac:dyDescent="0.2">
      <c r="A270" s="32"/>
      <c r="B270" s="30"/>
      <c r="C270" s="32"/>
      <c r="D270" s="32"/>
      <c r="E270" s="32"/>
      <c r="F270" s="32"/>
      <c r="G270" s="27" t="str">
        <f t="shared" si="14"/>
        <v/>
      </c>
      <c r="H270" s="28"/>
      <c r="I270" s="28"/>
      <c r="J270" s="29"/>
      <c r="K270" s="29"/>
      <c r="L270" s="29"/>
      <c r="M270" s="29"/>
      <c r="N270" s="29"/>
      <c r="O270" s="29"/>
      <c r="P270" s="29"/>
      <c r="Q270" s="29"/>
      <c r="R270" s="29"/>
      <c r="S270" s="29"/>
      <c r="T270" s="29"/>
      <c r="U270" s="29"/>
      <c r="V270" s="32"/>
      <c r="W270" s="31"/>
      <c r="X270" s="29"/>
      <c r="Y270" s="30"/>
      <c r="Z270" s="30"/>
      <c r="AA270" s="32"/>
      <c r="AB270" s="35">
        <f t="shared" ca="1" si="13"/>
        <v>0</v>
      </c>
    </row>
    <row r="271" spans="1:28" ht="30.75" hidden="1" customHeight="1" x14ac:dyDescent="0.2">
      <c r="A271" s="32"/>
      <c r="B271" s="30"/>
      <c r="C271" s="32"/>
      <c r="D271" s="32"/>
      <c r="E271" s="32"/>
      <c r="F271" s="32"/>
      <c r="G271" s="27" t="str">
        <f t="shared" si="14"/>
        <v/>
      </c>
      <c r="H271" s="28"/>
      <c r="I271" s="28"/>
      <c r="J271" s="29"/>
      <c r="K271" s="29"/>
      <c r="L271" s="29"/>
      <c r="M271" s="29"/>
      <c r="N271" s="29"/>
      <c r="O271" s="29"/>
      <c r="P271" s="29"/>
      <c r="Q271" s="29"/>
      <c r="R271" s="29"/>
      <c r="S271" s="29"/>
      <c r="T271" s="29"/>
      <c r="U271" s="29"/>
      <c r="V271" s="32"/>
      <c r="W271" s="31"/>
      <c r="X271" s="29"/>
      <c r="Y271" s="30"/>
      <c r="Z271" s="30"/>
      <c r="AA271" s="32"/>
      <c r="AB271" s="35">
        <f t="shared" ca="1" si="13"/>
        <v>0</v>
      </c>
    </row>
    <row r="272" spans="1:28" ht="30.75" hidden="1" customHeight="1" x14ac:dyDescent="0.2">
      <c r="A272" s="32"/>
      <c r="B272" s="30"/>
      <c r="C272" s="32"/>
      <c r="D272" s="32"/>
      <c r="E272" s="32"/>
      <c r="F272" s="32"/>
      <c r="G272" s="27" t="str">
        <f t="shared" si="14"/>
        <v/>
      </c>
      <c r="H272" s="28"/>
      <c r="I272" s="28"/>
      <c r="J272" s="29"/>
      <c r="K272" s="29"/>
      <c r="L272" s="29"/>
      <c r="M272" s="29"/>
      <c r="N272" s="29"/>
      <c r="O272" s="29"/>
      <c r="P272" s="29"/>
      <c r="Q272" s="29"/>
      <c r="R272" s="29"/>
      <c r="S272" s="29"/>
      <c r="T272" s="29"/>
      <c r="U272" s="29"/>
      <c r="V272" s="32"/>
      <c r="W272" s="31"/>
      <c r="X272" s="29"/>
      <c r="Y272" s="30"/>
      <c r="Z272" s="30"/>
      <c r="AA272" s="32"/>
      <c r="AB272" s="35">
        <f t="shared" ca="1" si="13"/>
        <v>0</v>
      </c>
    </row>
    <row r="273" spans="1:28" ht="30.75" hidden="1" customHeight="1" x14ac:dyDescent="0.2">
      <c r="A273" s="32"/>
      <c r="B273" s="30"/>
      <c r="C273" s="32"/>
      <c r="D273" s="32"/>
      <c r="E273" s="32"/>
      <c r="F273" s="32"/>
      <c r="G273" s="27" t="str">
        <f t="shared" si="14"/>
        <v/>
      </c>
      <c r="H273" s="28"/>
      <c r="I273" s="28"/>
      <c r="J273" s="29"/>
      <c r="K273" s="29"/>
      <c r="L273" s="29"/>
      <c r="M273" s="29"/>
      <c r="N273" s="29"/>
      <c r="O273" s="29"/>
      <c r="P273" s="29"/>
      <c r="Q273" s="29"/>
      <c r="R273" s="29"/>
      <c r="S273" s="29"/>
      <c r="T273" s="29"/>
      <c r="U273" s="29"/>
      <c r="V273" s="32"/>
      <c r="W273" s="31"/>
      <c r="X273" s="29"/>
      <c r="Y273" s="30"/>
      <c r="Z273" s="30"/>
      <c r="AA273" s="32"/>
      <c r="AB273" s="35">
        <f t="shared" ca="1" si="13"/>
        <v>0</v>
      </c>
    </row>
    <row r="274" spans="1:28" ht="30.75" hidden="1" customHeight="1" x14ac:dyDescent="0.2">
      <c r="A274" s="32"/>
      <c r="B274" s="30"/>
      <c r="C274" s="32"/>
      <c r="D274" s="32"/>
      <c r="E274" s="32"/>
      <c r="F274" s="32"/>
      <c r="G274" s="27" t="str">
        <f t="shared" si="14"/>
        <v/>
      </c>
      <c r="H274" s="28"/>
      <c r="I274" s="28"/>
      <c r="J274" s="29"/>
      <c r="K274" s="29"/>
      <c r="L274" s="29"/>
      <c r="M274" s="29"/>
      <c r="N274" s="29"/>
      <c r="O274" s="29"/>
      <c r="P274" s="29"/>
      <c r="Q274" s="29"/>
      <c r="R274" s="29"/>
      <c r="S274" s="29"/>
      <c r="T274" s="29"/>
      <c r="U274" s="29"/>
      <c r="V274" s="32"/>
      <c r="W274" s="31"/>
      <c r="X274" s="29"/>
      <c r="Y274" s="30"/>
      <c r="Z274" s="30"/>
      <c r="AA274" s="32"/>
      <c r="AB274" s="35">
        <f t="shared" ca="1" si="13"/>
        <v>0</v>
      </c>
    </row>
    <row r="275" spans="1:28" ht="30.75" hidden="1" customHeight="1" x14ac:dyDescent="0.2">
      <c r="A275" s="32"/>
      <c r="B275" s="30"/>
      <c r="C275" s="32"/>
      <c r="D275" s="32"/>
      <c r="E275" s="32"/>
      <c r="F275" s="32"/>
      <c r="G275" s="27" t="str">
        <f t="shared" si="14"/>
        <v/>
      </c>
      <c r="H275" s="28"/>
      <c r="I275" s="28"/>
      <c r="J275" s="29"/>
      <c r="K275" s="29"/>
      <c r="L275" s="29"/>
      <c r="M275" s="29"/>
      <c r="N275" s="29"/>
      <c r="O275" s="29"/>
      <c r="P275" s="29"/>
      <c r="Q275" s="29"/>
      <c r="R275" s="29"/>
      <c r="S275" s="29"/>
      <c r="T275" s="29"/>
      <c r="U275" s="29"/>
      <c r="V275" s="32"/>
      <c r="W275" s="31"/>
      <c r="X275" s="29"/>
      <c r="Y275" s="30"/>
      <c r="Z275" s="30"/>
      <c r="AA275" s="32"/>
      <c r="AB275" s="35">
        <f t="shared" ca="1" si="13"/>
        <v>0</v>
      </c>
    </row>
    <row r="276" spans="1:28" ht="30.75" hidden="1" customHeight="1" x14ac:dyDescent="0.2">
      <c r="A276" s="32"/>
      <c r="B276" s="30"/>
      <c r="C276" s="32"/>
      <c r="D276" s="32"/>
      <c r="E276" s="32"/>
      <c r="F276" s="32"/>
      <c r="G276" s="27" t="str">
        <f t="shared" si="14"/>
        <v/>
      </c>
      <c r="H276" s="28"/>
      <c r="I276" s="28"/>
      <c r="J276" s="29"/>
      <c r="K276" s="29"/>
      <c r="L276" s="29"/>
      <c r="M276" s="29"/>
      <c r="N276" s="29"/>
      <c r="O276" s="29"/>
      <c r="P276" s="29"/>
      <c r="Q276" s="29"/>
      <c r="R276" s="29"/>
      <c r="S276" s="29"/>
      <c r="T276" s="29"/>
      <c r="U276" s="29"/>
      <c r="V276" s="32"/>
      <c r="W276" s="31"/>
      <c r="X276" s="29"/>
      <c r="Y276" s="30"/>
      <c r="Z276" s="30"/>
      <c r="AA276" s="32"/>
      <c r="AB276" s="35">
        <f t="shared" ca="1" si="13"/>
        <v>0</v>
      </c>
    </row>
    <row r="277" spans="1:28" ht="30.75" hidden="1" customHeight="1" x14ac:dyDescent="0.2">
      <c r="A277" s="32"/>
      <c r="B277" s="30"/>
      <c r="C277" s="32"/>
      <c r="D277" s="32"/>
      <c r="E277" s="32"/>
      <c r="F277" s="32"/>
      <c r="G277" s="27" t="str">
        <f t="shared" si="14"/>
        <v/>
      </c>
      <c r="H277" s="28"/>
      <c r="I277" s="28"/>
      <c r="J277" s="29"/>
      <c r="K277" s="29"/>
      <c r="L277" s="29"/>
      <c r="M277" s="29"/>
      <c r="N277" s="29"/>
      <c r="O277" s="29"/>
      <c r="P277" s="29"/>
      <c r="Q277" s="29"/>
      <c r="R277" s="29"/>
      <c r="S277" s="29"/>
      <c r="T277" s="29"/>
      <c r="U277" s="29"/>
      <c r="V277" s="32"/>
      <c r="W277" s="31"/>
      <c r="X277" s="29"/>
      <c r="Y277" s="30"/>
      <c r="Z277" s="30"/>
      <c r="AA277" s="32"/>
      <c r="AB277" s="35">
        <f t="shared" ca="1" si="13"/>
        <v>0</v>
      </c>
    </row>
    <row r="278" spans="1:28" ht="30.75" hidden="1" customHeight="1" x14ac:dyDescent="0.2">
      <c r="A278" s="32"/>
      <c r="B278" s="30"/>
      <c r="C278" s="32"/>
      <c r="D278" s="32"/>
      <c r="E278" s="32"/>
      <c r="F278" s="32"/>
      <c r="G278" s="27" t="str">
        <f t="shared" si="14"/>
        <v/>
      </c>
      <c r="H278" s="28"/>
      <c r="I278" s="28"/>
      <c r="J278" s="29"/>
      <c r="K278" s="29"/>
      <c r="L278" s="29"/>
      <c r="M278" s="29"/>
      <c r="N278" s="29"/>
      <c r="O278" s="29"/>
      <c r="P278" s="29"/>
      <c r="Q278" s="29"/>
      <c r="R278" s="29"/>
      <c r="S278" s="29"/>
      <c r="T278" s="29"/>
      <c r="U278" s="29"/>
      <c r="V278" s="32"/>
      <c r="W278" s="31"/>
      <c r="X278" s="29"/>
      <c r="Y278" s="30"/>
      <c r="Z278" s="30"/>
      <c r="AA278" s="32"/>
      <c r="AB278" s="35">
        <f t="shared" ca="1" si="13"/>
        <v>0</v>
      </c>
    </row>
    <row r="279" spans="1:28" ht="30.75" hidden="1" customHeight="1" x14ac:dyDescent="0.2">
      <c r="A279" s="32"/>
      <c r="B279" s="30"/>
      <c r="C279" s="32"/>
      <c r="D279" s="32"/>
      <c r="E279" s="32"/>
      <c r="F279" s="32"/>
      <c r="G279" s="27" t="str">
        <f t="shared" si="14"/>
        <v/>
      </c>
      <c r="H279" s="28"/>
      <c r="I279" s="28"/>
      <c r="J279" s="29"/>
      <c r="K279" s="29"/>
      <c r="L279" s="29"/>
      <c r="M279" s="29"/>
      <c r="N279" s="29"/>
      <c r="O279" s="29"/>
      <c r="P279" s="29"/>
      <c r="Q279" s="29"/>
      <c r="R279" s="29"/>
      <c r="S279" s="29"/>
      <c r="T279" s="29"/>
      <c r="U279" s="29"/>
      <c r="V279" s="32"/>
      <c r="W279" s="31"/>
      <c r="X279" s="29"/>
      <c r="Y279" s="30"/>
      <c r="Z279" s="30"/>
      <c r="AA279" s="32"/>
      <c r="AB279" s="35">
        <f t="shared" ca="1" si="13"/>
        <v>0</v>
      </c>
    </row>
    <row r="280" spans="1:28" ht="30.75" hidden="1" customHeight="1" x14ac:dyDescent="0.2">
      <c r="A280" s="32"/>
      <c r="B280" s="30"/>
      <c r="C280" s="32"/>
      <c r="D280" s="32"/>
      <c r="E280" s="32"/>
      <c r="F280" s="32"/>
      <c r="G280" s="27" t="str">
        <f t="shared" si="14"/>
        <v/>
      </c>
      <c r="H280" s="28"/>
      <c r="I280" s="28"/>
      <c r="J280" s="29"/>
      <c r="K280" s="29"/>
      <c r="L280" s="29"/>
      <c r="M280" s="29"/>
      <c r="N280" s="29"/>
      <c r="O280" s="29"/>
      <c r="P280" s="29"/>
      <c r="Q280" s="29"/>
      <c r="R280" s="29"/>
      <c r="S280" s="29"/>
      <c r="T280" s="29"/>
      <c r="U280" s="29"/>
      <c r="V280" s="32"/>
      <c r="W280" s="31"/>
      <c r="X280" s="29"/>
      <c r="Y280" s="30"/>
      <c r="Z280" s="30"/>
      <c r="AA280" s="32"/>
      <c r="AB280" s="35">
        <f t="shared" ca="1" si="13"/>
        <v>0</v>
      </c>
    </row>
    <row r="281" spans="1:28" ht="30.75" hidden="1" customHeight="1" x14ac:dyDescent="0.2">
      <c r="A281" s="32"/>
      <c r="B281" s="30"/>
      <c r="C281" s="32"/>
      <c r="D281" s="32"/>
      <c r="E281" s="32"/>
      <c r="F281" s="32"/>
      <c r="G281" s="27" t="str">
        <f t="shared" si="14"/>
        <v/>
      </c>
      <c r="H281" s="28"/>
      <c r="I281" s="28"/>
      <c r="J281" s="29"/>
      <c r="K281" s="29"/>
      <c r="L281" s="29"/>
      <c r="M281" s="29"/>
      <c r="N281" s="29"/>
      <c r="O281" s="29"/>
      <c r="P281" s="29"/>
      <c r="Q281" s="29"/>
      <c r="R281" s="29"/>
      <c r="S281" s="29"/>
      <c r="T281" s="29"/>
      <c r="U281" s="29"/>
      <c r="V281" s="32"/>
      <c r="W281" s="31"/>
      <c r="X281" s="29"/>
      <c r="Y281" s="30"/>
      <c r="Z281" s="30"/>
      <c r="AA281" s="32"/>
      <c r="AB281" s="35">
        <f t="shared" ca="1" si="13"/>
        <v>0</v>
      </c>
    </row>
    <row r="282" spans="1:28" ht="30.75" hidden="1" customHeight="1" x14ac:dyDescent="0.2">
      <c r="A282" s="32"/>
      <c r="B282" s="30"/>
      <c r="C282" s="32"/>
      <c r="D282" s="32"/>
      <c r="E282" s="32"/>
      <c r="F282" s="32"/>
      <c r="G282" s="27" t="str">
        <f t="shared" si="14"/>
        <v/>
      </c>
      <c r="H282" s="28"/>
      <c r="I282" s="28"/>
      <c r="J282" s="29"/>
      <c r="K282" s="29"/>
      <c r="L282" s="29"/>
      <c r="M282" s="29"/>
      <c r="N282" s="29"/>
      <c r="O282" s="29"/>
      <c r="P282" s="29"/>
      <c r="Q282" s="29"/>
      <c r="R282" s="29"/>
      <c r="S282" s="29"/>
      <c r="T282" s="29"/>
      <c r="U282" s="29"/>
      <c r="V282" s="32"/>
      <c r="W282" s="31"/>
      <c r="X282" s="29"/>
      <c r="Y282" s="30"/>
      <c r="Z282" s="30"/>
      <c r="AA282" s="32"/>
      <c r="AB282" s="35">
        <f t="shared" ca="1" si="13"/>
        <v>0</v>
      </c>
    </row>
    <row r="283" spans="1:28" ht="30.75" hidden="1" customHeight="1" x14ac:dyDescent="0.2">
      <c r="A283" s="32"/>
      <c r="B283" s="30"/>
      <c r="C283" s="32"/>
      <c r="D283" s="32"/>
      <c r="E283" s="32"/>
      <c r="F283" s="32"/>
      <c r="G283" s="27" t="str">
        <f t="shared" si="14"/>
        <v/>
      </c>
      <c r="H283" s="28"/>
      <c r="I283" s="28"/>
      <c r="J283" s="29"/>
      <c r="K283" s="29"/>
      <c r="L283" s="29"/>
      <c r="M283" s="29"/>
      <c r="N283" s="29"/>
      <c r="O283" s="29"/>
      <c r="P283" s="29"/>
      <c r="Q283" s="29"/>
      <c r="R283" s="29"/>
      <c r="S283" s="29"/>
      <c r="T283" s="29"/>
      <c r="U283" s="29"/>
      <c r="V283" s="32"/>
      <c r="W283" s="31"/>
      <c r="X283" s="29"/>
      <c r="Y283" s="30"/>
      <c r="Z283" s="30"/>
      <c r="AA283" s="32"/>
      <c r="AB283" s="35">
        <f t="shared" ca="1" si="13"/>
        <v>0</v>
      </c>
    </row>
    <row r="284" spans="1:28" ht="30.75" hidden="1" customHeight="1" x14ac:dyDescent="0.2">
      <c r="A284" s="32"/>
      <c r="B284" s="30"/>
      <c r="C284" s="32"/>
      <c r="D284" s="32"/>
      <c r="E284" s="32"/>
      <c r="F284" s="32"/>
      <c r="G284" s="27" t="str">
        <f t="shared" si="14"/>
        <v/>
      </c>
      <c r="H284" s="28"/>
      <c r="I284" s="28"/>
      <c r="J284" s="29"/>
      <c r="K284" s="29"/>
      <c r="L284" s="29"/>
      <c r="M284" s="29"/>
      <c r="N284" s="29"/>
      <c r="O284" s="29"/>
      <c r="P284" s="29"/>
      <c r="Q284" s="29"/>
      <c r="R284" s="29"/>
      <c r="S284" s="29"/>
      <c r="T284" s="29"/>
      <c r="U284" s="29"/>
      <c r="V284" s="32"/>
      <c r="W284" s="31"/>
      <c r="X284" s="29"/>
      <c r="Y284" s="30"/>
      <c r="Z284" s="30"/>
      <c r="AA284" s="32"/>
      <c r="AB284" s="35">
        <f t="shared" ca="1" si="13"/>
        <v>0</v>
      </c>
    </row>
    <row r="285" spans="1:28" ht="30.75" hidden="1" customHeight="1" x14ac:dyDescent="0.2">
      <c r="A285" s="32"/>
      <c r="B285" s="30"/>
      <c r="C285" s="32"/>
      <c r="D285" s="32"/>
      <c r="E285" s="32"/>
      <c r="F285" s="32"/>
      <c r="G285" s="27" t="str">
        <f t="shared" si="14"/>
        <v/>
      </c>
      <c r="H285" s="28"/>
      <c r="I285" s="28"/>
      <c r="J285" s="29"/>
      <c r="K285" s="29"/>
      <c r="L285" s="29"/>
      <c r="M285" s="29"/>
      <c r="N285" s="29"/>
      <c r="O285" s="29"/>
      <c r="P285" s="29"/>
      <c r="Q285" s="29"/>
      <c r="R285" s="29"/>
      <c r="S285" s="29"/>
      <c r="T285" s="29"/>
      <c r="U285" s="29"/>
      <c r="V285" s="32"/>
      <c r="W285" s="31"/>
      <c r="X285" s="29"/>
      <c r="Y285" s="30"/>
      <c r="Z285" s="30"/>
      <c r="AA285" s="32"/>
      <c r="AB285" s="35">
        <f t="shared" ca="1" si="13"/>
        <v>0</v>
      </c>
    </row>
    <row r="286" spans="1:28" ht="30.75" hidden="1" customHeight="1" x14ac:dyDescent="0.2">
      <c r="A286" s="32"/>
      <c r="B286" s="30"/>
      <c r="C286" s="32"/>
      <c r="D286" s="32"/>
      <c r="E286" s="32"/>
      <c r="F286" s="32"/>
      <c r="G286" s="27" t="str">
        <f t="shared" si="14"/>
        <v/>
      </c>
      <c r="H286" s="28"/>
      <c r="I286" s="28"/>
      <c r="J286" s="29"/>
      <c r="K286" s="29"/>
      <c r="L286" s="29"/>
      <c r="M286" s="29"/>
      <c r="N286" s="29"/>
      <c r="O286" s="29"/>
      <c r="P286" s="29"/>
      <c r="Q286" s="29"/>
      <c r="R286" s="29"/>
      <c r="S286" s="29"/>
      <c r="T286" s="29"/>
      <c r="U286" s="29"/>
      <c r="V286" s="32"/>
      <c r="W286" s="31"/>
      <c r="X286" s="29"/>
      <c r="Y286" s="30"/>
      <c r="Z286" s="30"/>
      <c r="AA286" s="32"/>
      <c r="AB286" s="35">
        <f t="shared" ca="1" si="13"/>
        <v>0</v>
      </c>
    </row>
    <row r="287" spans="1:28" ht="30.75" hidden="1" customHeight="1" x14ac:dyDescent="0.2">
      <c r="A287" s="32"/>
      <c r="B287" s="30"/>
      <c r="C287" s="32"/>
      <c r="D287" s="32"/>
      <c r="E287" s="32"/>
      <c r="F287" s="32"/>
      <c r="G287" s="27" t="str">
        <f t="shared" si="14"/>
        <v/>
      </c>
      <c r="H287" s="28"/>
      <c r="I287" s="28"/>
      <c r="J287" s="29"/>
      <c r="K287" s="29"/>
      <c r="L287" s="29"/>
      <c r="M287" s="29"/>
      <c r="N287" s="29"/>
      <c r="O287" s="29"/>
      <c r="P287" s="29"/>
      <c r="Q287" s="29"/>
      <c r="R287" s="29"/>
      <c r="S287" s="29"/>
      <c r="T287" s="29"/>
      <c r="U287" s="29"/>
      <c r="V287" s="32"/>
      <c r="W287" s="31"/>
      <c r="X287" s="29"/>
      <c r="Y287" s="30"/>
      <c r="Z287" s="30"/>
      <c r="AA287" s="32"/>
      <c r="AB287" s="35">
        <f t="shared" ca="1" si="13"/>
        <v>0</v>
      </c>
    </row>
    <row r="288" spans="1:28" ht="30.75" hidden="1" customHeight="1" x14ac:dyDescent="0.2">
      <c r="A288" s="32"/>
      <c r="B288" s="30"/>
      <c r="C288" s="32"/>
      <c r="D288" s="32"/>
      <c r="E288" s="32"/>
      <c r="F288" s="32"/>
      <c r="G288" s="27" t="str">
        <f t="shared" si="14"/>
        <v/>
      </c>
      <c r="H288" s="28"/>
      <c r="I288" s="28"/>
      <c r="J288" s="29"/>
      <c r="K288" s="29"/>
      <c r="L288" s="29"/>
      <c r="M288" s="29"/>
      <c r="N288" s="29"/>
      <c r="O288" s="29"/>
      <c r="P288" s="29"/>
      <c r="Q288" s="29"/>
      <c r="R288" s="29"/>
      <c r="S288" s="29"/>
      <c r="T288" s="29"/>
      <c r="U288" s="29"/>
      <c r="V288" s="32"/>
      <c r="W288" s="31"/>
      <c r="X288" s="29"/>
      <c r="Y288" s="30"/>
      <c r="Z288" s="30"/>
      <c r="AA288" s="32"/>
      <c r="AB288" s="35">
        <f t="shared" ca="1" si="13"/>
        <v>0</v>
      </c>
    </row>
    <row r="289" spans="1:28" ht="30.75" hidden="1" customHeight="1" x14ac:dyDescent="0.2">
      <c r="A289" s="32"/>
      <c r="B289" s="30"/>
      <c r="C289" s="32"/>
      <c r="D289" s="32"/>
      <c r="E289" s="32"/>
      <c r="F289" s="32"/>
      <c r="G289" s="27" t="str">
        <f t="shared" si="14"/>
        <v/>
      </c>
      <c r="H289" s="28"/>
      <c r="I289" s="28"/>
      <c r="J289" s="29"/>
      <c r="K289" s="29"/>
      <c r="L289" s="29"/>
      <c r="M289" s="29"/>
      <c r="N289" s="29"/>
      <c r="O289" s="29"/>
      <c r="P289" s="29"/>
      <c r="Q289" s="29"/>
      <c r="R289" s="29"/>
      <c r="S289" s="29"/>
      <c r="T289" s="29"/>
      <c r="U289" s="29"/>
      <c r="V289" s="32"/>
      <c r="W289" s="31"/>
      <c r="X289" s="29"/>
      <c r="Y289" s="30"/>
      <c r="Z289" s="30"/>
      <c r="AA289" s="32"/>
      <c r="AB289" s="35">
        <f t="shared" ref="AB289:AB296" ca="1" si="15">IF(ISERROR(VLOOKUP(AA289,INDIRECT(VLOOKUP(A289,ACTA,2,0)&amp;"A"),2,0))=TRUE,0,W289*(VLOOKUP(AA289,INDIRECT(VLOOKUP(A289,ACTA,2,0)&amp;"A"),2,0)))</f>
        <v>0</v>
      </c>
    </row>
    <row r="290" spans="1:28" ht="30.75" hidden="1" customHeight="1" x14ac:dyDescent="0.2">
      <c r="A290" s="32"/>
      <c r="B290" s="30"/>
      <c r="C290" s="32"/>
      <c r="D290" s="32"/>
      <c r="E290" s="32"/>
      <c r="F290" s="32"/>
      <c r="G290" s="27" t="str">
        <f t="shared" si="14"/>
        <v/>
      </c>
      <c r="H290" s="28"/>
      <c r="I290" s="28"/>
      <c r="J290" s="29"/>
      <c r="K290" s="29"/>
      <c r="L290" s="29"/>
      <c r="M290" s="29"/>
      <c r="N290" s="29"/>
      <c r="O290" s="29"/>
      <c r="P290" s="29"/>
      <c r="Q290" s="29"/>
      <c r="R290" s="29"/>
      <c r="S290" s="29"/>
      <c r="T290" s="29"/>
      <c r="U290" s="29"/>
      <c r="V290" s="32"/>
      <c r="W290" s="31"/>
      <c r="X290" s="29"/>
      <c r="Y290" s="30"/>
      <c r="Z290" s="30"/>
      <c r="AA290" s="32"/>
      <c r="AB290" s="35">
        <f t="shared" ca="1" si="15"/>
        <v>0</v>
      </c>
    </row>
    <row r="291" spans="1:28" ht="30.75" hidden="1" customHeight="1" x14ac:dyDescent="0.2">
      <c r="A291" s="32"/>
      <c r="B291" s="30"/>
      <c r="C291" s="32"/>
      <c r="D291" s="32"/>
      <c r="E291" s="32"/>
      <c r="F291" s="32"/>
      <c r="G291" s="27" t="str">
        <f t="shared" si="14"/>
        <v/>
      </c>
      <c r="H291" s="28"/>
      <c r="I291" s="28"/>
      <c r="J291" s="29"/>
      <c r="K291" s="29"/>
      <c r="L291" s="29"/>
      <c r="M291" s="29"/>
      <c r="N291" s="29"/>
      <c r="O291" s="29"/>
      <c r="P291" s="29"/>
      <c r="Q291" s="29"/>
      <c r="R291" s="29"/>
      <c r="S291" s="29"/>
      <c r="T291" s="29"/>
      <c r="U291" s="29"/>
      <c r="V291" s="32"/>
      <c r="W291" s="31"/>
      <c r="X291" s="29"/>
      <c r="Y291" s="30"/>
      <c r="Z291" s="30"/>
      <c r="AA291" s="32"/>
      <c r="AB291" s="35">
        <f t="shared" ca="1" si="15"/>
        <v>0</v>
      </c>
    </row>
    <row r="292" spans="1:28" ht="30.75" hidden="1" customHeight="1" x14ac:dyDescent="0.2">
      <c r="A292" s="32"/>
      <c r="B292" s="30"/>
      <c r="C292" s="32"/>
      <c r="D292" s="32"/>
      <c r="E292" s="32"/>
      <c r="F292" s="32"/>
      <c r="G292" s="27" t="str">
        <f t="shared" si="14"/>
        <v/>
      </c>
      <c r="H292" s="28"/>
      <c r="I292" s="28"/>
      <c r="J292" s="29"/>
      <c r="K292" s="29"/>
      <c r="L292" s="29"/>
      <c r="M292" s="29"/>
      <c r="N292" s="29"/>
      <c r="O292" s="29"/>
      <c r="P292" s="29"/>
      <c r="Q292" s="29"/>
      <c r="R292" s="29"/>
      <c r="S292" s="29"/>
      <c r="T292" s="29"/>
      <c r="U292" s="29"/>
      <c r="V292" s="32"/>
      <c r="W292" s="31"/>
      <c r="X292" s="29"/>
      <c r="Y292" s="30"/>
      <c r="Z292" s="30"/>
      <c r="AA292" s="32"/>
      <c r="AB292" s="35">
        <f t="shared" ca="1" si="15"/>
        <v>0</v>
      </c>
    </row>
    <row r="293" spans="1:28" ht="30.75" hidden="1" customHeight="1" x14ac:dyDescent="0.2">
      <c r="A293" s="32"/>
      <c r="B293" s="30"/>
      <c r="C293" s="32"/>
      <c r="D293" s="32"/>
      <c r="E293" s="32"/>
      <c r="F293" s="32"/>
      <c r="G293" s="27" t="str">
        <f t="shared" si="14"/>
        <v/>
      </c>
      <c r="H293" s="28"/>
      <c r="I293" s="28"/>
      <c r="J293" s="29"/>
      <c r="K293" s="29"/>
      <c r="L293" s="29"/>
      <c r="M293" s="29"/>
      <c r="N293" s="29"/>
      <c r="O293" s="29"/>
      <c r="P293" s="29"/>
      <c r="Q293" s="29"/>
      <c r="R293" s="29"/>
      <c r="S293" s="29"/>
      <c r="T293" s="29"/>
      <c r="U293" s="29"/>
      <c r="V293" s="32"/>
      <c r="W293" s="31"/>
      <c r="X293" s="29"/>
      <c r="Y293" s="30"/>
      <c r="Z293" s="30"/>
      <c r="AA293" s="32"/>
      <c r="AB293" s="35">
        <f t="shared" ca="1" si="15"/>
        <v>0</v>
      </c>
    </row>
    <row r="294" spans="1:28" ht="30.75" hidden="1" customHeight="1" x14ac:dyDescent="0.2">
      <c r="A294" s="32"/>
      <c r="B294" s="30"/>
      <c r="C294" s="32"/>
      <c r="D294" s="32"/>
      <c r="E294" s="32"/>
      <c r="F294" s="32"/>
      <c r="G294" s="27" t="str">
        <f t="shared" si="14"/>
        <v/>
      </c>
      <c r="H294" s="28"/>
      <c r="I294" s="28"/>
      <c r="J294" s="29"/>
      <c r="K294" s="29"/>
      <c r="L294" s="29"/>
      <c r="M294" s="29"/>
      <c r="N294" s="29"/>
      <c r="O294" s="29"/>
      <c r="P294" s="29"/>
      <c r="Q294" s="29"/>
      <c r="R294" s="29"/>
      <c r="S294" s="29"/>
      <c r="T294" s="29"/>
      <c r="U294" s="29"/>
      <c r="V294" s="32"/>
      <c r="W294" s="31"/>
      <c r="X294" s="29"/>
      <c r="Y294" s="30"/>
      <c r="Z294" s="30"/>
      <c r="AA294" s="32"/>
      <c r="AB294" s="35">
        <f t="shared" ca="1" si="15"/>
        <v>0</v>
      </c>
    </row>
    <row r="295" spans="1:28" ht="30.75" hidden="1" customHeight="1" x14ac:dyDescent="0.2">
      <c r="A295" s="32"/>
      <c r="B295" s="30"/>
      <c r="C295" s="32"/>
      <c r="D295" s="32"/>
      <c r="E295" s="32"/>
      <c r="F295" s="32"/>
      <c r="G295" s="27" t="str">
        <f t="shared" si="14"/>
        <v/>
      </c>
      <c r="H295" s="28"/>
      <c r="I295" s="28"/>
      <c r="J295" s="29"/>
      <c r="K295" s="29"/>
      <c r="L295" s="29"/>
      <c r="M295" s="29"/>
      <c r="N295" s="29"/>
      <c r="O295" s="29"/>
      <c r="P295" s="29"/>
      <c r="Q295" s="29"/>
      <c r="R295" s="29"/>
      <c r="S295" s="29"/>
      <c r="T295" s="29"/>
      <c r="U295" s="29"/>
      <c r="V295" s="32"/>
      <c r="W295" s="31"/>
      <c r="X295" s="29"/>
      <c r="Y295" s="30"/>
      <c r="Z295" s="30"/>
      <c r="AA295" s="32"/>
      <c r="AB295" s="35">
        <f t="shared" ca="1" si="15"/>
        <v>0</v>
      </c>
    </row>
    <row r="296" spans="1:28" ht="30.75" hidden="1" customHeight="1" x14ac:dyDescent="0.2">
      <c r="A296" s="32"/>
      <c r="B296" s="30"/>
      <c r="C296" s="32"/>
      <c r="D296" s="32"/>
      <c r="E296" s="32"/>
      <c r="F296" s="32"/>
      <c r="G296" s="27" t="str">
        <f t="shared" si="14"/>
        <v/>
      </c>
      <c r="H296" s="28"/>
      <c r="I296" s="28"/>
      <c r="J296" s="29"/>
      <c r="K296" s="29"/>
      <c r="L296" s="29"/>
      <c r="M296" s="29"/>
      <c r="N296" s="29"/>
      <c r="O296" s="29"/>
      <c r="P296" s="29"/>
      <c r="Q296" s="29"/>
      <c r="R296" s="29"/>
      <c r="S296" s="29"/>
      <c r="T296" s="29"/>
      <c r="U296" s="29"/>
      <c r="V296" s="32"/>
      <c r="W296" s="31"/>
      <c r="X296" s="29"/>
      <c r="Y296" s="30"/>
      <c r="Z296" s="30"/>
      <c r="AA296" s="32"/>
      <c r="AB296" s="35">
        <f t="shared" ca="1" si="15"/>
        <v>0</v>
      </c>
    </row>
    <row r="297" spans="1:28" ht="15.75" x14ac:dyDescent="0.2">
      <c r="W297" s="94">
        <f>SUM(W18:W168)</f>
        <v>1.0000000000000007</v>
      </c>
      <c r="Z297" s="55"/>
      <c r="AB297" s="94">
        <f ca="1">SUM(AB18:AB168)</f>
        <v>0.90040000000000064</v>
      </c>
    </row>
    <row r="298" spans="1:28" x14ac:dyDescent="0.2">
      <c r="W298" s="91"/>
      <c r="Z298" s="55"/>
    </row>
    <row r="299" spans="1:28" ht="15" x14ac:dyDescent="0.25">
      <c r="A299" s="88" t="s">
        <v>473</v>
      </c>
      <c r="B299" s="46"/>
      <c r="C299" s="46"/>
      <c r="D299" s="46"/>
      <c r="E299" s="46"/>
      <c r="F299" s="46"/>
      <c r="W299" s="91"/>
    </row>
    <row r="301" spans="1:28" x14ac:dyDescent="0.2">
      <c r="W301" s="91"/>
    </row>
  </sheetData>
  <autoFilter ref="A17:AB296"/>
  <mergeCells count="33">
    <mergeCell ref="AA1:AB1"/>
    <mergeCell ref="A1:D3"/>
    <mergeCell ref="E1:Y3"/>
    <mergeCell ref="A9:E9"/>
    <mergeCell ref="A7:E7"/>
    <mergeCell ref="A5:E5"/>
    <mergeCell ref="A8:E8"/>
    <mergeCell ref="A6:E6"/>
    <mergeCell ref="F9:Q9"/>
    <mergeCell ref="F5:Q5"/>
    <mergeCell ref="F6:Q8"/>
    <mergeCell ref="R6:AB8"/>
    <mergeCell ref="AA3:AB3"/>
    <mergeCell ref="AA2:AB2"/>
    <mergeCell ref="H16:I16"/>
    <mergeCell ref="J16:U16"/>
    <mergeCell ref="R9:AB9"/>
    <mergeCell ref="R5:AB5"/>
    <mergeCell ref="X16:Z16"/>
    <mergeCell ref="A13:B14"/>
    <mergeCell ref="N14:Q14"/>
    <mergeCell ref="N13:Q13"/>
    <mergeCell ref="R10:AB14"/>
    <mergeCell ref="A12:C12"/>
    <mergeCell ref="A11:C11"/>
    <mergeCell ref="F10:Q12"/>
    <mergeCell ref="A10:E10"/>
    <mergeCell ref="C13:D13"/>
    <mergeCell ref="C14:D14"/>
    <mergeCell ref="H14:I14"/>
    <mergeCell ref="H13:I13"/>
    <mergeCell ref="J13:M13"/>
    <mergeCell ref="J14:M14"/>
  </mergeCells>
  <conditionalFormatting sqref="J18:U21 J24:U27 J36:U36 J80 J72:U77 J39:U70 J83:U90 L80:U80 K91:N91 P91:U91 J105:O105 J92:O92 S105:U105 Q105 J93:U104 Q92:T92 J106:U296">
    <cfRule type="expression" dxfId="293" priority="339">
      <formula>IF(AND(J$15&gt;=$H18,J$15&lt;=$I18,VLOOKUP($F18,PROFA,2,0)=6),1,0)</formula>
    </cfRule>
    <cfRule type="expression" dxfId="292" priority="340">
      <formula>IF(AND(J$15&gt;=$H18,J$15&lt;=$I18,VLOOKUP($F18,PROFA,2,0)=4),1,0)</formula>
    </cfRule>
    <cfRule type="expression" dxfId="291" priority="341">
      <formula>IF(AND(J$15&gt;=$H18,J$15&lt;=$I18,VLOOKUP($F18,PROFA,2,0)=3),1,0)</formula>
    </cfRule>
    <cfRule type="expression" dxfId="290" priority="342">
      <formula>IF(AND(J$15&gt;=$H18,J$15&lt;=$I18,VLOOKUP($F18,PROFA,2,0)=2),1,0)</formula>
    </cfRule>
    <cfRule type="expression" dxfId="289" priority="343">
      <formula>IF(AND(J$15&gt;=$H18,J$15&lt;=$I18,VLOOKUP($F18,PROFA,2,0)=1),1,0)</formula>
    </cfRule>
    <cfRule type="expression" dxfId="288" priority="344">
      <formula>IF(AND(J$15&gt;=$H18,J$15&lt;=$I18,VLOOKUP($F18,PROFA,2,0)=5),1,0)</formula>
    </cfRule>
  </conditionalFormatting>
  <conditionalFormatting sqref="F18:F21 F24 F36 F39:F41 F72:F77 F80 F107 F119:F145 F27 F83:F103 F159:F165 F149:F157 F43:F70 F169:F296">
    <cfRule type="expression" dxfId="287" priority="331">
      <formula>IF(VLOOKUP($F18,PROFA,2,0)=2,1,0)</formula>
    </cfRule>
    <cfRule type="expression" dxfId="286" priority="332">
      <formula>IF(VLOOKUP($F18,PROFA,2,0)=3,1,0)</formula>
    </cfRule>
    <cfRule type="expression" dxfId="285" priority="333">
      <formula>IF(VLOOKUP($F18,PROFA,2,0)=4,1,0)</formula>
    </cfRule>
    <cfRule type="expression" dxfId="284" priority="334">
      <formula>IF(VLOOKUP($F18,PROFA,2,0)=6,1,0)</formula>
    </cfRule>
    <cfRule type="expression" dxfId="283" priority="335">
      <formula>IF(VLOOKUP($F18,PROFA,2,0)=1,1,0)</formula>
    </cfRule>
    <cfRule type="expression" dxfId="282" priority="336">
      <formula>IF(VLOOKUP($F18,PROFA,2,0)=5,1,0)</formula>
    </cfRule>
  </conditionalFormatting>
  <conditionalFormatting sqref="J22:U22">
    <cfRule type="expression" dxfId="281" priority="325">
      <formula>IF(AND(J$15&gt;=$H22,J$15&lt;=$I22,VLOOKUP($F22,PROFA,2,0)=6),1,0)</formula>
    </cfRule>
    <cfRule type="expression" dxfId="280" priority="326">
      <formula>IF(AND(J$15&gt;=$H22,J$15&lt;=$I22,VLOOKUP($F22,PROFA,2,0)=4),1,0)</formula>
    </cfRule>
    <cfRule type="expression" dxfId="279" priority="327">
      <formula>IF(AND(J$15&gt;=$H22,J$15&lt;=$I22,VLOOKUP($F22,PROFA,2,0)=3),1,0)</formula>
    </cfRule>
    <cfRule type="expression" dxfId="278" priority="328">
      <formula>IF(AND(J$15&gt;=$H22,J$15&lt;=$I22,VLOOKUP($F22,PROFA,2,0)=2),1,0)</formula>
    </cfRule>
    <cfRule type="expression" dxfId="277" priority="329">
      <formula>IF(AND(J$15&gt;=$H22,J$15&lt;=$I22,VLOOKUP($F22,PROFA,2,0)=1),1,0)</formula>
    </cfRule>
    <cfRule type="expression" dxfId="276" priority="330">
      <formula>IF(AND(J$15&gt;=$H22,J$15&lt;=$I22,VLOOKUP($F22,PROFA,2,0)=5),1,0)</formula>
    </cfRule>
  </conditionalFormatting>
  <conditionalFormatting sqref="F22">
    <cfRule type="expression" dxfId="275" priority="319">
      <formula>IF(VLOOKUP($F22,PROFA,2,0)=2,1,0)</formula>
    </cfRule>
    <cfRule type="expression" dxfId="274" priority="320">
      <formula>IF(VLOOKUP($F22,PROFA,2,0)=3,1,0)</formula>
    </cfRule>
    <cfRule type="expression" dxfId="273" priority="321">
      <formula>IF(VLOOKUP($F22,PROFA,2,0)=4,1,0)</formula>
    </cfRule>
    <cfRule type="expression" dxfId="272" priority="322">
      <formula>IF(VLOOKUP($F22,PROFA,2,0)=6,1,0)</formula>
    </cfRule>
    <cfRule type="expression" dxfId="271" priority="323">
      <formula>IF(VLOOKUP($F22,PROFA,2,0)=1,1,0)</formula>
    </cfRule>
    <cfRule type="expression" dxfId="270" priority="324">
      <formula>IF(VLOOKUP($F22,PROFA,2,0)=5,1,0)</formula>
    </cfRule>
  </conditionalFormatting>
  <conditionalFormatting sqref="J23:U23">
    <cfRule type="expression" dxfId="269" priority="313">
      <formula>IF(AND(J$15&gt;=$H23,J$15&lt;=$I23,VLOOKUP($F23,PROFA,2,0)=6),1,0)</formula>
    </cfRule>
    <cfRule type="expression" dxfId="268" priority="314">
      <formula>IF(AND(J$15&gt;=$H23,J$15&lt;=$I23,VLOOKUP($F23,PROFA,2,0)=4),1,0)</formula>
    </cfRule>
    <cfRule type="expression" dxfId="267" priority="315">
      <formula>IF(AND(J$15&gt;=$H23,J$15&lt;=$I23,VLOOKUP($F23,PROFA,2,0)=3),1,0)</formula>
    </cfRule>
    <cfRule type="expression" dxfId="266" priority="316">
      <formula>IF(AND(J$15&gt;=$H23,J$15&lt;=$I23,VLOOKUP($F23,PROFA,2,0)=2),1,0)</formula>
    </cfRule>
    <cfRule type="expression" dxfId="265" priority="317">
      <formula>IF(AND(J$15&gt;=$H23,J$15&lt;=$I23,VLOOKUP($F23,PROFA,2,0)=1),1,0)</formula>
    </cfRule>
    <cfRule type="expression" dxfId="264" priority="318">
      <formula>IF(AND(J$15&gt;=$H23,J$15&lt;=$I23,VLOOKUP($F23,PROFA,2,0)=5),1,0)</formula>
    </cfRule>
  </conditionalFormatting>
  <conditionalFormatting sqref="F23">
    <cfRule type="expression" dxfId="263" priority="307">
      <formula>IF(VLOOKUP($F23,PROFA,2,0)=2,1,0)</formula>
    </cfRule>
    <cfRule type="expression" dxfId="262" priority="308">
      <formula>IF(VLOOKUP($F23,PROFA,2,0)=3,1,0)</formula>
    </cfRule>
    <cfRule type="expression" dxfId="261" priority="309">
      <formula>IF(VLOOKUP($F23,PROFA,2,0)=4,1,0)</formula>
    </cfRule>
    <cfRule type="expression" dxfId="260" priority="310">
      <formula>IF(VLOOKUP($F23,PROFA,2,0)=6,1,0)</formula>
    </cfRule>
    <cfRule type="expression" dxfId="259" priority="311">
      <formula>IF(VLOOKUP($F23,PROFA,2,0)=1,1,0)</formula>
    </cfRule>
    <cfRule type="expression" dxfId="258" priority="312">
      <formula>IF(VLOOKUP($F23,PROFA,2,0)=5,1,0)</formula>
    </cfRule>
  </conditionalFormatting>
  <conditionalFormatting sqref="J31:U31">
    <cfRule type="expression" dxfId="257" priority="301">
      <formula>IF(AND(J$15&gt;=$H31,J$15&lt;=$I31,VLOOKUP($F31,PROFA,2,0)=6),1,0)</formula>
    </cfRule>
    <cfRule type="expression" dxfId="256" priority="302">
      <formula>IF(AND(J$15&gt;=$H31,J$15&lt;=$I31,VLOOKUP($F31,PROFA,2,0)=4),1,0)</formula>
    </cfRule>
    <cfRule type="expression" dxfId="255" priority="303">
      <formula>IF(AND(J$15&gt;=$H31,J$15&lt;=$I31,VLOOKUP($F31,PROFA,2,0)=3),1,0)</formula>
    </cfRule>
    <cfRule type="expression" dxfId="254" priority="304">
      <formula>IF(AND(J$15&gt;=$H31,J$15&lt;=$I31,VLOOKUP($F31,PROFA,2,0)=2),1,0)</formula>
    </cfRule>
    <cfRule type="expression" dxfId="253" priority="305">
      <formula>IF(AND(J$15&gt;=$H31,J$15&lt;=$I31,VLOOKUP($F31,PROFA,2,0)=1),1,0)</formula>
    </cfRule>
    <cfRule type="expression" dxfId="252" priority="306">
      <formula>IF(AND(J$15&gt;=$H31,J$15&lt;=$I31,VLOOKUP($F31,PROFA,2,0)=5),1,0)</formula>
    </cfRule>
  </conditionalFormatting>
  <conditionalFormatting sqref="F31">
    <cfRule type="expression" dxfId="251" priority="295">
      <formula>IF(VLOOKUP($F31,PROFA,2,0)=2,1,0)</formula>
    </cfRule>
    <cfRule type="expression" dxfId="250" priority="296">
      <formula>IF(VLOOKUP($F31,PROFA,2,0)=3,1,0)</formula>
    </cfRule>
    <cfRule type="expression" dxfId="249" priority="297">
      <formula>IF(VLOOKUP($F31,PROFA,2,0)=4,1,0)</formula>
    </cfRule>
    <cfRule type="expression" dxfId="248" priority="298">
      <formula>IF(VLOOKUP($F31,PROFA,2,0)=6,1,0)</formula>
    </cfRule>
    <cfRule type="expression" dxfId="247" priority="299">
      <formula>IF(VLOOKUP($F31,PROFA,2,0)=1,1,0)</formula>
    </cfRule>
    <cfRule type="expression" dxfId="246" priority="300">
      <formula>IF(VLOOKUP($F31,PROFA,2,0)=5,1,0)</formula>
    </cfRule>
  </conditionalFormatting>
  <conditionalFormatting sqref="J28:U29">
    <cfRule type="expression" dxfId="245" priority="289">
      <formula>IF(AND(J$15&gt;=$H28,J$15&lt;=$I28,VLOOKUP($F28,PROFA,2,0)=6),1,0)</formula>
    </cfRule>
    <cfRule type="expression" dxfId="244" priority="290">
      <formula>IF(AND(J$15&gt;=$H28,J$15&lt;=$I28,VLOOKUP($F28,PROFA,2,0)=4),1,0)</formula>
    </cfRule>
    <cfRule type="expression" dxfId="243" priority="291">
      <formula>IF(AND(J$15&gt;=$H28,J$15&lt;=$I28,VLOOKUP($F28,PROFA,2,0)=3),1,0)</formula>
    </cfRule>
    <cfRule type="expression" dxfId="242" priority="292">
      <formula>IF(AND(J$15&gt;=$H28,J$15&lt;=$I28,VLOOKUP($F28,PROFA,2,0)=2),1,0)</formula>
    </cfRule>
    <cfRule type="expression" dxfId="241" priority="293">
      <formula>IF(AND(J$15&gt;=$H28,J$15&lt;=$I28,VLOOKUP($F28,PROFA,2,0)=1),1,0)</formula>
    </cfRule>
    <cfRule type="expression" dxfId="240" priority="294">
      <formula>IF(AND(J$15&gt;=$H28,J$15&lt;=$I28,VLOOKUP($F28,PROFA,2,0)=5),1,0)</formula>
    </cfRule>
  </conditionalFormatting>
  <conditionalFormatting sqref="F28:F29">
    <cfRule type="expression" dxfId="239" priority="283">
      <formula>IF(VLOOKUP($F28,PROFA,2,0)=2,1,0)</formula>
    </cfRule>
    <cfRule type="expression" dxfId="238" priority="284">
      <formula>IF(VLOOKUP($F28,PROFA,2,0)=3,1,0)</formula>
    </cfRule>
    <cfRule type="expression" dxfId="237" priority="285">
      <formula>IF(VLOOKUP($F28,PROFA,2,0)=4,1,0)</formula>
    </cfRule>
    <cfRule type="expression" dxfId="236" priority="286">
      <formula>IF(VLOOKUP($F28,PROFA,2,0)=6,1,0)</formula>
    </cfRule>
    <cfRule type="expression" dxfId="235" priority="287">
      <formula>IF(VLOOKUP($F28,PROFA,2,0)=1,1,0)</formula>
    </cfRule>
    <cfRule type="expression" dxfId="234" priority="288">
      <formula>IF(VLOOKUP($F28,PROFA,2,0)=5,1,0)</formula>
    </cfRule>
  </conditionalFormatting>
  <conditionalFormatting sqref="J32:U32">
    <cfRule type="expression" dxfId="233" priority="277">
      <formula>IF(AND(J$15&gt;=$H32,J$15&lt;=$I32,VLOOKUP($F32,PROFA,2,0)=6),1,0)</formula>
    </cfRule>
    <cfRule type="expression" dxfId="232" priority="278">
      <formula>IF(AND(J$15&gt;=$H32,J$15&lt;=$I32,VLOOKUP($F32,PROFA,2,0)=4),1,0)</formula>
    </cfRule>
    <cfRule type="expression" dxfId="231" priority="279">
      <formula>IF(AND(J$15&gt;=$H32,J$15&lt;=$I32,VLOOKUP($F32,PROFA,2,0)=3),1,0)</formula>
    </cfRule>
    <cfRule type="expression" dxfId="230" priority="280">
      <formula>IF(AND(J$15&gt;=$H32,J$15&lt;=$I32,VLOOKUP($F32,PROFA,2,0)=2),1,0)</formula>
    </cfRule>
    <cfRule type="expression" dxfId="229" priority="281">
      <formula>IF(AND(J$15&gt;=$H32,J$15&lt;=$I32,VLOOKUP($F32,PROFA,2,0)=1),1,0)</formula>
    </cfRule>
    <cfRule type="expression" dxfId="228" priority="282">
      <formula>IF(AND(J$15&gt;=$H32,J$15&lt;=$I32,VLOOKUP($F32,PROFA,2,0)=5),1,0)</formula>
    </cfRule>
  </conditionalFormatting>
  <conditionalFormatting sqref="F32">
    <cfRule type="expression" dxfId="227" priority="271">
      <formula>IF(VLOOKUP($F32,PROFA,2,0)=2,1,0)</formula>
    </cfRule>
    <cfRule type="expression" dxfId="226" priority="272">
      <formula>IF(VLOOKUP($F32,PROFA,2,0)=3,1,0)</formula>
    </cfRule>
    <cfRule type="expression" dxfId="225" priority="273">
      <formula>IF(VLOOKUP($F32,PROFA,2,0)=4,1,0)</formula>
    </cfRule>
    <cfRule type="expression" dxfId="224" priority="274">
      <formula>IF(VLOOKUP($F32,PROFA,2,0)=6,1,0)</formula>
    </cfRule>
    <cfRule type="expression" dxfId="223" priority="275">
      <formula>IF(VLOOKUP($F32,PROFA,2,0)=1,1,0)</formula>
    </cfRule>
    <cfRule type="expression" dxfId="222" priority="276">
      <formula>IF(VLOOKUP($F32,PROFA,2,0)=5,1,0)</formula>
    </cfRule>
  </conditionalFormatting>
  <conditionalFormatting sqref="J37:U37">
    <cfRule type="expression" dxfId="221" priority="265">
      <formula>IF(AND(J$15&gt;=$H37,J$15&lt;=$I37,VLOOKUP($F37,PROFA,2,0)=6),1,0)</formula>
    </cfRule>
    <cfRule type="expression" dxfId="220" priority="266">
      <formula>IF(AND(J$15&gt;=$H37,J$15&lt;=$I37,VLOOKUP($F37,PROFA,2,0)=4),1,0)</formula>
    </cfRule>
    <cfRule type="expression" dxfId="219" priority="267">
      <formula>IF(AND(J$15&gt;=$H37,J$15&lt;=$I37,VLOOKUP($F37,PROFA,2,0)=3),1,0)</formula>
    </cfRule>
    <cfRule type="expression" dxfId="218" priority="268">
      <formula>IF(AND(J$15&gt;=$H37,J$15&lt;=$I37,VLOOKUP($F37,PROFA,2,0)=2),1,0)</formula>
    </cfRule>
    <cfRule type="expression" dxfId="217" priority="269">
      <formula>IF(AND(J$15&gt;=$H37,J$15&lt;=$I37,VLOOKUP($F37,PROFA,2,0)=1),1,0)</formula>
    </cfRule>
    <cfRule type="expression" dxfId="216" priority="270">
      <formula>IF(AND(J$15&gt;=$H37,J$15&lt;=$I37,VLOOKUP($F37,PROFA,2,0)=5),1,0)</formula>
    </cfRule>
  </conditionalFormatting>
  <conditionalFormatting sqref="F37">
    <cfRule type="expression" dxfId="215" priority="259">
      <formula>IF(VLOOKUP($F37,PROFA,2,0)=2,1,0)</formula>
    </cfRule>
    <cfRule type="expression" dxfId="214" priority="260">
      <formula>IF(VLOOKUP($F37,PROFA,2,0)=3,1,0)</formula>
    </cfRule>
    <cfRule type="expression" dxfId="213" priority="261">
      <formula>IF(VLOOKUP($F37,PROFA,2,0)=4,1,0)</formula>
    </cfRule>
    <cfRule type="expression" dxfId="212" priority="262">
      <formula>IF(VLOOKUP($F37,PROFA,2,0)=6,1,0)</formula>
    </cfRule>
    <cfRule type="expression" dxfId="211" priority="263">
      <formula>IF(VLOOKUP($F37,PROFA,2,0)=1,1,0)</formula>
    </cfRule>
    <cfRule type="expression" dxfId="210" priority="264">
      <formula>IF(VLOOKUP($F37,PROFA,2,0)=5,1,0)</formula>
    </cfRule>
  </conditionalFormatting>
  <conditionalFormatting sqref="F42">
    <cfRule type="expression" dxfId="209" priority="253">
      <formula>IF(VLOOKUP($F42,PROFA,2,0)=2,1,0)</formula>
    </cfRule>
    <cfRule type="expression" dxfId="208" priority="254">
      <formula>IF(VLOOKUP($F42,PROFA,2,0)=3,1,0)</formula>
    </cfRule>
    <cfRule type="expression" dxfId="207" priority="255">
      <formula>IF(VLOOKUP($F42,PROFA,2,0)=4,1,0)</formula>
    </cfRule>
    <cfRule type="expression" dxfId="206" priority="256">
      <formula>IF(VLOOKUP($F42,PROFA,2,0)=6,1,0)</formula>
    </cfRule>
    <cfRule type="expression" dxfId="205" priority="257">
      <formula>IF(VLOOKUP($F42,PROFA,2,0)=1,1,0)</formula>
    </cfRule>
    <cfRule type="expression" dxfId="204" priority="258">
      <formula>IF(VLOOKUP($F42,PROFA,2,0)=5,1,0)</formula>
    </cfRule>
  </conditionalFormatting>
  <conditionalFormatting sqref="J78:U78">
    <cfRule type="expression" dxfId="203" priority="247">
      <formula>IF(AND(J$15&gt;=$H78,J$15&lt;=$I78,VLOOKUP($F78,PROFA,2,0)=6),1,0)</formula>
    </cfRule>
    <cfRule type="expression" dxfId="202" priority="248">
      <formula>IF(AND(J$15&gt;=$H78,J$15&lt;=$I78,VLOOKUP($F78,PROFA,2,0)=4),1,0)</formula>
    </cfRule>
    <cfRule type="expression" dxfId="201" priority="249">
      <formula>IF(AND(J$15&gt;=$H78,J$15&lt;=$I78,VLOOKUP($F78,PROFA,2,0)=3),1,0)</formula>
    </cfRule>
    <cfRule type="expression" dxfId="200" priority="250">
      <formula>IF(AND(J$15&gt;=$H78,J$15&lt;=$I78,VLOOKUP($F78,PROFA,2,0)=2),1,0)</formula>
    </cfRule>
    <cfRule type="expression" dxfId="199" priority="251">
      <formula>IF(AND(J$15&gt;=$H78,J$15&lt;=$I78,VLOOKUP($F78,PROFA,2,0)=1),1,0)</formula>
    </cfRule>
    <cfRule type="expression" dxfId="198" priority="252">
      <formula>IF(AND(J$15&gt;=$H78,J$15&lt;=$I78,VLOOKUP($F78,PROFA,2,0)=5),1,0)</formula>
    </cfRule>
  </conditionalFormatting>
  <conditionalFormatting sqref="F78">
    <cfRule type="expression" dxfId="197" priority="241">
      <formula>IF(VLOOKUP($F78,PROFA,2,0)=2,1,0)</formula>
    </cfRule>
    <cfRule type="expression" dxfId="196" priority="242">
      <formula>IF(VLOOKUP($F78,PROFA,2,0)=3,1,0)</formula>
    </cfRule>
    <cfRule type="expression" dxfId="195" priority="243">
      <formula>IF(VLOOKUP($F78,PROFA,2,0)=4,1,0)</formula>
    </cfRule>
    <cfRule type="expression" dxfId="194" priority="244">
      <formula>IF(VLOOKUP($F78,PROFA,2,0)=6,1,0)</formula>
    </cfRule>
    <cfRule type="expression" dxfId="193" priority="245">
      <formula>IF(VLOOKUP($F78,PROFA,2,0)=1,1,0)</formula>
    </cfRule>
    <cfRule type="expression" dxfId="192" priority="246">
      <formula>IF(VLOOKUP($F78,PROFA,2,0)=5,1,0)</formula>
    </cfRule>
  </conditionalFormatting>
  <conditionalFormatting sqref="J79:U79">
    <cfRule type="expression" dxfId="191" priority="235">
      <formula>IF(AND(J$15&gt;=$H79,J$15&lt;=$I79,VLOOKUP($F79,PROFA,2,0)=6),1,0)</formula>
    </cfRule>
    <cfRule type="expression" dxfId="190" priority="236">
      <formula>IF(AND(J$15&gt;=$H79,J$15&lt;=$I79,VLOOKUP($F79,PROFA,2,0)=4),1,0)</formula>
    </cfRule>
    <cfRule type="expression" dxfId="189" priority="237">
      <formula>IF(AND(J$15&gt;=$H79,J$15&lt;=$I79,VLOOKUP($F79,PROFA,2,0)=3),1,0)</formula>
    </cfRule>
    <cfRule type="expression" dxfId="188" priority="238">
      <formula>IF(AND(J$15&gt;=$H79,J$15&lt;=$I79,VLOOKUP($F79,PROFA,2,0)=2),1,0)</formula>
    </cfRule>
    <cfRule type="expression" dxfId="187" priority="239">
      <formula>IF(AND(J$15&gt;=$H79,J$15&lt;=$I79,VLOOKUP($F79,PROFA,2,0)=1),1,0)</formula>
    </cfRule>
    <cfRule type="expression" dxfId="186" priority="240">
      <formula>IF(AND(J$15&gt;=$H79,J$15&lt;=$I79,VLOOKUP($F79,PROFA,2,0)=5),1,0)</formula>
    </cfRule>
  </conditionalFormatting>
  <conditionalFormatting sqref="F79">
    <cfRule type="expression" dxfId="185" priority="229">
      <formula>IF(VLOOKUP($F79,PROFA,2,0)=2,1,0)</formula>
    </cfRule>
    <cfRule type="expression" dxfId="184" priority="230">
      <formula>IF(VLOOKUP($F79,PROFA,2,0)=3,1,0)</formula>
    </cfRule>
    <cfRule type="expression" dxfId="183" priority="231">
      <formula>IF(VLOOKUP($F79,PROFA,2,0)=4,1,0)</formula>
    </cfRule>
    <cfRule type="expression" dxfId="182" priority="232">
      <formula>IF(VLOOKUP($F79,PROFA,2,0)=6,1,0)</formula>
    </cfRule>
    <cfRule type="expression" dxfId="181" priority="233">
      <formula>IF(VLOOKUP($F79,PROFA,2,0)=1,1,0)</formula>
    </cfRule>
    <cfRule type="expression" dxfId="180" priority="234">
      <formula>IF(VLOOKUP($F79,PROFA,2,0)=5,1,0)</formula>
    </cfRule>
  </conditionalFormatting>
  <conditionalFormatting sqref="J71:U71">
    <cfRule type="expression" dxfId="179" priority="223">
      <formula>IF(AND(J$15&gt;=$H71,J$15&lt;=$I71,VLOOKUP($F71,PROFA,2,0)=6),1,0)</formula>
    </cfRule>
    <cfRule type="expression" dxfId="178" priority="224">
      <formula>IF(AND(J$15&gt;=$H71,J$15&lt;=$I71,VLOOKUP($F71,PROFA,2,0)=4),1,0)</formula>
    </cfRule>
    <cfRule type="expression" dxfId="177" priority="225">
      <formula>IF(AND(J$15&gt;=$H71,J$15&lt;=$I71,VLOOKUP($F71,PROFA,2,0)=3),1,0)</formula>
    </cfRule>
    <cfRule type="expression" dxfId="176" priority="226">
      <formula>IF(AND(J$15&gt;=$H71,J$15&lt;=$I71,VLOOKUP($F71,PROFA,2,0)=2),1,0)</formula>
    </cfRule>
    <cfRule type="expression" dxfId="175" priority="227">
      <formula>IF(AND(J$15&gt;=$H71,J$15&lt;=$I71,VLOOKUP($F71,PROFA,2,0)=1),1,0)</formula>
    </cfRule>
    <cfRule type="expression" dxfId="174" priority="228">
      <formula>IF(AND(J$15&gt;=$H71,J$15&lt;=$I71,VLOOKUP($F71,PROFA,2,0)=5),1,0)</formula>
    </cfRule>
  </conditionalFormatting>
  <conditionalFormatting sqref="F71">
    <cfRule type="expression" dxfId="173" priority="217">
      <formula>IF(VLOOKUP($F71,PROFA,2,0)=2,1,0)</formula>
    </cfRule>
    <cfRule type="expression" dxfId="172" priority="218">
      <formula>IF(VLOOKUP($F71,PROFA,2,0)=3,1,0)</formula>
    </cfRule>
    <cfRule type="expression" dxfId="171" priority="219">
      <formula>IF(VLOOKUP($F71,PROFA,2,0)=4,1,0)</formula>
    </cfRule>
    <cfRule type="expression" dxfId="170" priority="220">
      <formula>IF(VLOOKUP($F71,PROFA,2,0)=6,1,0)</formula>
    </cfRule>
    <cfRule type="expression" dxfId="169" priority="221">
      <formula>IF(VLOOKUP($F71,PROFA,2,0)=1,1,0)</formula>
    </cfRule>
    <cfRule type="expression" dxfId="168" priority="222">
      <formula>IF(VLOOKUP($F71,PROFA,2,0)=5,1,0)</formula>
    </cfRule>
  </conditionalFormatting>
  <conditionalFormatting sqref="F104:F105">
    <cfRule type="expression" dxfId="167" priority="205">
      <formula>IF(VLOOKUP($F104,PROFA,2,0)=2,1,0)</formula>
    </cfRule>
    <cfRule type="expression" dxfId="166" priority="206">
      <formula>IF(VLOOKUP($F104,PROFA,2,0)=3,1,0)</formula>
    </cfRule>
    <cfRule type="expression" dxfId="165" priority="207">
      <formula>IF(VLOOKUP($F104,PROFA,2,0)=4,1,0)</formula>
    </cfRule>
    <cfRule type="expression" dxfId="164" priority="208">
      <formula>IF(VLOOKUP($F104,PROFA,2,0)=6,1,0)</formula>
    </cfRule>
    <cfRule type="expression" dxfId="163" priority="209">
      <formula>IF(VLOOKUP($F104,PROFA,2,0)=1,1,0)</formula>
    </cfRule>
    <cfRule type="expression" dxfId="162" priority="210">
      <formula>IF(VLOOKUP($F104,PROFA,2,0)=5,1,0)</formula>
    </cfRule>
  </conditionalFormatting>
  <conditionalFormatting sqref="F106">
    <cfRule type="expression" dxfId="161" priority="193">
      <formula>IF(VLOOKUP($F106,PROFA,2,0)=2,1,0)</formula>
    </cfRule>
    <cfRule type="expression" dxfId="160" priority="194">
      <formula>IF(VLOOKUP($F106,PROFA,2,0)=3,1,0)</formula>
    </cfRule>
    <cfRule type="expression" dxfId="159" priority="195">
      <formula>IF(VLOOKUP($F106,PROFA,2,0)=4,1,0)</formula>
    </cfRule>
    <cfRule type="expression" dxfId="158" priority="196">
      <formula>IF(VLOOKUP($F106,PROFA,2,0)=6,1,0)</formula>
    </cfRule>
    <cfRule type="expression" dxfId="157" priority="197">
      <formula>IF(VLOOKUP($F106,PROFA,2,0)=1,1,0)</formula>
    </cfRule>
    <cfRule type="expression" dxfId="156" priority="198">
      <formula>IF(VLOOKUP($F106,PROFA,2,0)=5,1,0)</formula>
    </cfRule>
  </conditionalFormatting>
  <conditionalFormatting sqref="F108">
    <cfRule type="expression" dxfId="155" priority="181">
      <formula>IF(VLOOKUP($F108,PROFA,2,0)=2,1,0)</formula>
    </cfRule>
    <cfRule type="expression" dxfId="154" priority="182">
      <formula>IF(VLOOKUP($F108,PROFA,2,0)=3,1,0)</formula>
    </cfRule>
    <cfRule type="expression" dxfId="153" priority="183">
      <formula>IF(VLOOKUP($F108,PROFA,2,0)=4,1,0)</formula>
    </cfRule>
    <cfRule type="expression" dxfId="152" priority="184">
      <formula>IF(VLOOKUP($F108,PROFA,2,0)=6,1,0)</formula>
    </cfRule>
    <cfRule type="expression" dxfId="151" priority="185">
      <formula>IF(VLOOKUP($F108,PROFA,2,0)=1,1,0)</formula>
    </cfRule>
    <cfRule type="expression" dxfId="150" priority="186">
      <formula>IF(VLOOKUP($F108,PROFA,2,0)=5,1,0)</formula>
    </cfRule>
  </conditionalFormatting>
  <conditionalFormatting sqref="F109:F118">
    <cfRule type="expression" dxfId="149" priority="169">
      <formula>IF(VLOOKUP($F109,PROFA,2,0)=2,1,0)</formula>
    </cfRule>
    <cfRule type="expression" dxfId="148" priority="170">
      <formula>IF(VLOOKUP($F109,PROFA,2,0)=3,1,0)</formula>
    </cfRule>
    <cfRule type="expression" dxfId="147" priority="171">
      <formula>IF(VLOOKUP($F109,PROFA,2,0)=4,1,0)</formula>
    </cfRule>
    <cfRule type="expression" dxfId="146" priority="172">
      <formula>IF(VLOOKUP($F109,PROFA,2,0)=6,1,0)</formula>
    </cfRule>
    <cfRule type="expression" dxfId="145" priority="173">
      <formula>IF(VLOOKUP($F109,PROFA,2,0)=1,1,0)</formula>
    </cfRule>
    <cfRule type="expression" dxfId="144" priority="174">
      <formula>IF(VLOOKUP($F109,PROFA,2,0)=5,1,0)</formula>
    </cfRule>
  </conditionalFormatting>
  <conditionalFormatting sqref="F146">
    <cfRule type="expression" dxfId="143" priority="157">
      <formula>IF(VLOOKUP($F146,PROFA,2,0)=2,1,0)</formula>
    </cfRule>
    <cfRule type="expression" dxfId="142" priority="158">
      <formula>IF(VLOOKUP($F146,PROFA,2,0)=3,1,0)</formula>
    </cfRule>
    <cfRule type="expression" dxfId="141" priority="159">
      <formula>IF(VLOOKUP($F146,PROFA,2,0)=4,1,0)</formula>
    </cfRule>
    <cfRule type="expression" dxfId="140" priority="160">
      <formula>IF(VLOOKUP($F146,PROFA,2,0)=6,1,0)</formula>
    </cfRule>
    <cfRule type="expression" dxfId="139" priority="161">
      <formula>IF(VLOOKUP($F146,PROFA,2,0)=1,1,0)</formula>
    </cfRule>
    <cfRule type="expression" dxfId="138" priority="162">
      <formula>IF(VLOOKUP($F146,PROFA,2,0)=5,1,0)</formula>
    </cfRule>
  </conditionalFormatting>
  <conditionalFormatting sqref="F147:F148">
    <cfRule type="expression" dxfId="137" priority="145">
      <formula>IF(VLOOKUP($F147,PROFA,2,0)=2,1,0)</formula>
    </cfRule>
    <cfRule type="expression" dxfId="136" priority="146">
      <formula>IF(VLOOKUP($F147,PROFA,2,0)=3,1,0)</formula>
    </cfRule>
    <cfRule type="expression" dxfId="135" priority="147">
      <formula>IF(VLOOKUP($F147,PROFA,2,0)=4,1,0)</formula>
    </cfRule>
    <cfRule type="expression" dxfId="134" priority="148">
      <formula>IF(VLOOKUP($F147,PROFA,2,0)=6,1,0)</formula>
    </cfRule>
    <cfRule type="expression" dxfId="133" priority="149">
      <formula>IF(VLOOKUP($F147,PROFA,2,0)=1,1,0)</formula>
    </cfRule>
    <cfRule type="expression" dxfId="132" priority="150">
      <formula>IF(VLOOKUP($F147,PROFA,2,0)=5,1,0)</formula>
    </cfRule>
  </conditionalFormatting>
  <conditionalFormatting sqref="F25">
    <cfRule type="expression" dxfId="131" priority="139">
      <formula>IF(VLOOKUP($F25,PROFA,2,0)=2,1,0)</formula>
    </cfRule>
    <cfRule type="expression" dxfId="130" priority="140">
      <formula>IF(VLOOKUP($F25,PROFA,2,0)=3,1,0)</formula>
    </cfRule>
    <cfRule type="expression" dxfId="129" priority="141">
      <formula>IF(VLOOKUP($F25,PROFA,2,0)=4,1,0)</formula>
    </cfRule>
    <cfRule type="expression" dxfId="128" priority="142">
      <formula>IF(VLOOKUP($F25,PROFA,2,0)=6,1,0)</formula>
    </cfRule>
    <cfRule type="expression" dxfId="127" priority="143">
      <formula>IF(VLOOKUP($F25,PROFA,2,0)=1,1,0)</formula>
    </cfRule>
    <cfRule type="expression" dxfId="126" priority="144">
      <formula>IF(VLOOKUP($F25,PROFA,2,0)=5,1,0)</formula>
    </cfRule>
  </conditionalFormatting>
  <conditionalFormatting sqref="F26">
    <cfRule type="expression" dxfId="125" priority="133">
      <formula>IF(VLOOKUP($F26,PROFA,2,0)=2,1,0)</formula>
    </cfRule>
    <cfRule type="expression" dxfId="124" priority="134">
      <formula>IF(VLOOKUP($F26,PROFA,2,0)=3,1,0)</formula>
    </cfRule>
    <cfRule type="expression" dxfId="123" priority="135">
      <formula>IF(VLOOKUP($F26,PROFA,2,0)=4,1,0)</formula>
    </cfRule>
    <cfRule type="expression" dxfId="122" priority="136">
      <formula>IF(VLOOKUP($F26,PROFA,2,0)=6,1,0)</formula>
    </cfRule>
    <cfRule type="expression" dxfId="121" priority="137">
      <formula>IF(VLOOKUP($F26,PROFA,2,0)=1,1,0)</formula>
    </cfRule>
    <cfRule type="expression" dxfId="120" priority="138">
      <formula>IF(VLOOKUP($F26,PROFA,2,0)=5,1,0)</formula>
    </cfRule>
  </conditionalFormatting>
  <conditionalFormatting sqref="J30:U30">
    <cfRule type="expression" dxfId="119" priority="127">
      <formula>IF(AND(J$15&gt;=$H30,J$15&lt;=$I30,VLOOKUP($F30,PROFA,2,0)=6),1,0)</formula>
    </cfRule>
    <cfRule type="expression" dxfId="118" priority="128">
      <formula>IF(AND(J$15&gt;=$H30,J$15&lt;=$I30,VLOOKUP($F30,PROFA,2,0)=4),1,0)</formula>
    </cfRule>
    <cfRule type="expression" dxfId="117" priority="129">
      <formula>IF(AND(J$15&gt;=$H30,J$15&lt;=$I30,VLOOKUP($F30,PROFA,2,0)=3),1,0)</formula>
    </cfRule>
    <cfRule type="expression" dxfId="116" priority="130">
      <formula>IF(AND(J$15&gt;=$H30,J$15&lt;=$I30,VLOOKUP($F30,PROFA,2,0)=2),1,0)</formula>
    </cfRule>
    <cfRule type="expression" dxfId="115" priority="131">
      <formula>IF(AND(J$15&gt;=$H30,J$15&lt;=$I30,VLOOKUP($F30,PROFA,2,0)=1),1,0)</formula>
    </cfRule>
    <cfRule type="expression" dxfId="114" priority="132">
      <formula>IF(AND(J$15&gt;=$H30,J$15&lt;=$I30,VLOOKUP($F30,PROFA,2,0)=5),1,0)</formula>
    </cfRule>
  </conditionalFormatting>
  <conditionalFormatting sqref="F30">
    <cfRule type="expression" dxfId="113" priority="121">
      <formula>IF(VLOOKUP($F30,PROFA,2,0)=2,1,0)</formula>
    </cfRule>
    <cfRule type="expression" dxfId="112" priority="122">
      <formula>IF(VLOOKUP($F30,PROFA,2,0)=3,1,0)</formula>
    </cfRule>
    <cfRule type="expression" dxfId="111" priority="123">
      <formula>IF(VLOOKUP($F30,PROFA,2,0)=4,1,0)</formula>
    </cfRule>
    <cfRule type="expression" dxfId="110" priority="124">
      <formula>IF(VLOOKUP($F30,PROFA,2,0)=6,1,0)</formula>
    </cfRule>
    <cfRule type="expression" dxfId="109" priority="125">
      <formula>IF(VLOOKUP($F30,PROFA,2,0)=1,1,0)</formula>
    </cfRule>
    <cfRule type="expression" dxfId="108" priority="126">
      <formula>IF(VLOOKUP($F30,PROFA,2,0)=5,1,0)</formula>
    </cfRule>
  </conditionalFormatting>
  <conditionalFormatting sqref="J28:U28">
    <cfRule type="expression" dxfId="107" priority="115">
      <formula>IF(AND(J$15&gt;=$H28,J$15&lt;=$I28,VLOOKUP($F28,PROFA,2,0)=6),1,0)</formula>
    </cfRule>
    <cfRule type="expression" dxfId="106" priority="116">
      <formula>IF(AND(J$15&gt;=$H28,J$15&lt;=$I28,VLOOKUP($F28,PROFA,2,0)=4),1,0)</formula>
    </cfRule>
    <cfRule type="expression" dxfId="105" priority="117">
      <formula>IF(AND(J$15&gt;=$H28,J$15&lt;=$I28,VLOOKUP($F28,PROFA,2,0)=3),1,0)</formula>
    </cfRule>
    <cfRule type="expression" dxfId="104" priority="118">
      <formula>IF(AND(J$15&gt;=$H28,J$15&lt;=$I28,VLOOKUP($F28,PROFA,2,0)=2),1,0)</formula>
    </cfRule>
    <cfRule type="expression" dxfId="103" priority="119">
      <formula>IF(AND(J$15&gt;=$H28,J$15&lt;=$I28,VLOOKUP($F28,PROFA,2,0)=1),1,0)</formula>
    </cfRule>
    <cfRule type="expression" dxfId="102" priority="120">
      <formula>IF(AND(J$15&gt;=$H28,J$15&lt;=$I28,VLOOKUP($F28,PROFA,2,0)=5),1,0)</formula>
    </cfRule>
  </conditionalFormatting>
  <conditionalFormatting sqref="F28">
    <cfRule type="expression" dxfId="101" priority="109">
      <formula>IF(VLOOKUP($F28,PROFA,2,0)=2,1,0)</formula>
    </cfRule>
    <cfRule type="expression" dxfId="100" priority="110">
      <formula>IF(VLOOKUP($F28,PROFA,2,0)=3,1,0)</formula>
    </cfRule>
    <cfRule type="expression" dxfId="99" priority="111">
      <formula>IF(VLOOKUP($F28,PROFA,2,0)=4,1,0)</formula>
    </cfRule>
    <cfRule type="expression" dxfId="98" priority="112">
      <formula>IF(VLOOKUP($F28,PROFA,2,0)=6,1,0)</formula>
    </cfRule>
    <cfRule type="expression" dxfId="97" priority="113">
      <formula>IF(VLOOKUP($F28,PROFA,2,0)=1,1,0)</formula>
    </cfRule>
    <cfRule type="expression" dxfId="96" priority="114">
      <formula>IF(VLOOKUP($F28,PROFA,2,0)=5,1,0)</formula>
    </cfRule>
  </conditionalFormatting>
  <conditionalFormatting sqref="J34:U34">
    <cfRule type="expression" dxfId="95" priority="103">
      <formula>IF(AND(J$15&gt;=$H34,J$15&lt;=$I34,VLOOKUP($F34,PROFA,2,0)=6),1,0)</formula>
    </cfRule>
    <cfRule type="expression" dxfId="94" priority="104">
      <formula>IF(AND(J$15&gt;=$H34,J$15&lt;=$I34,VLOOKUP($F34,PROFA,2,0)=4),1,0)</formula>
    </cfRule>
    <cfRule type="expression" dxfId="93" priority="105">
      <formula>IF(AND(J$15&gt;=$H34,J$15&lt;=$I34,VLOOKUP($F34,PROFA,2,0)=3),1,0)</formula>
    </cfRule>
    <cfRule type="expression" dxfId="92" priority="106">
      <formula>IF(AND(J$15&gt;=$H34,J$15&lt;=$I34,VLOOKUP($F34,PROFA,2,0)=2),1,0)</formula>
    </cfRule>
    <cfRule type="expression" dxfId="91" priority="107">
      <formula>IF(AND(J$15&gt;=$H34,J$15&lt;=$I34,VLOOKUP($F34,PROFA,2,0)=1),1,0)</formula>
    </cfRule>
    <cfRule type="expression" dxfId="90" priority="108">
      <formula>IF(AND(J$15&gt;=$H34,J$15&lt;=$I34,VLOOKUP($F34,PROFA,2,0)=5),1,0)</formula>
    </cfRule>
  </conditionalFormatting>
  <conditionalFormatting sqref="J35:U35">
    <cfRule type="expression" dxfId="89" priority="91">
      <formula>IF(AND(J$15&gt;=$H35,J$15&lt;=$I35,VLOOKUP($F35,PROFA,2,0)=6),1,0)</formula>
    </cfRule>
    <cfRule type="expression" dxfId="88" priority="92">
      <formula>IF(AND(J$15&gt;=$H35,J$15&lt;=$I35,VLOOKUP($F35,PROFA,2,0)=4),1,0)</formula>
    </cfRule>
    <cfRule type="expression" dxfId="87" priority="93">
      <formula>IF(AND(J$15&gt;=$H35,J$15&lt;=$I35,VLOOKUP($F35,PROFA,2,0)=3),1,0)</formula>
    </cfRule>
    <cfRule type="expression" dxfId="86" priority="94">
      <formula>IF(AND(J$15&gt;=$H35,J$15&lt;=$I35,VLOOKUP($F35,PROFA,2,0)=2),1,0)</formula>
    </cfRule>
    <cfRule type="expression" dxfId="85" priority="95">
      <formula>IF(AND(J$15&gt;=$H35,J$15&lt;=$I35,VLOOKUP($F35,PROFA,2,0)=1),1,0)</formula>
    </cfRule>
    <cfRule type="expression" dxfId="84" priority="96">
      <formula>IF(AND(J$15&gt;=$H35,J$15&lt;=$I35,VLOOKUP($F35,PROFA,2,0)=5),1,0)</formula>
    </cfRule>
  </conditionalFormatting>
  <conditionalFormatting sqref="J33:U33">
    <cfRule type="expression" dxfId="83" priority="79">
      <formula>IF(AND(J$15&gt;=$H33,J$15&lt;=$I33,VLOOKUP($F33,PROFA,2,0)=6),1,0)</formula>
    </cfRule>
    <cfRule type="expression" dxfId="82" priority="80">
      <formula>IF(AND(J$15&gt;=$H33,J$15&lt;=$I33,VLOOKUP($F33,PROFA,2,0)=4),1,0)</formula>
    </cfRule>
    <cfRule type="expression" dxfId="81" priority="81">
      <formula>IF(AND(J$15&gt;=$H33,J$15&lt;=$I33,VLOOKUP($F33,PROFA,2,0)=3),1,0)</formula>
    </cfRule>
    <cfRule type="expression" dxfId="80" priority="82">
      <formula>IF(AND(J$15&gt;=$H33,J$15&lt;=$I33,VLOOKUP($F33,PROFA,2,0)=2),1,0)</formula>
    </cfRule>
    <cfRule type="expression" dxfId="79" priority="83">
      <formula>IF(AND(J$15&gt;=$H33,J$15&lt;=$I33,VLOOKUP($F33,PROFA,2,0)=1),1,0)</formula>
    </cfRule>
    <cfRule type="expression" dxfId="78" priority="84">
      <formula>IF(AND(J$15&gt;=$H33,J$15&lt;=$I33,VLOOKUP($F33,PROFA,2,0)=5),1,0)</formula>
    </cfRule>
  </conditionalFormatting>
  <conditionalFormatting sqref="F33">
    <cfRule type="expression" dxfId="77" priority="73">
      <formula>IF(VLOOKUP($F33,PROFA,2,0)=2,1,0)</formula>
    </cfRule>
    <cfRule type="expression" dxfId="76" priority="74">
      <formula>IF(VLOOKUP($F33,PROFA,2,0)=3,1,0)</formula>
    </cfRule>
    <cfRule type="expression" dxfId="75" priority="75">
      <formula>IF(VLOOKUP($F33,PROFA,2,0)=4,1,0)</formula>
    </cfRule>
    <cfRule type="expression" dxfId="74" priority="76">
      <formula>IF(VLOOKUP($F33,PROFA,2,0)=6,1,0)</formula>
    </cfRule>
    <cfRule type="expression" dxfId="73" priority="77">
      <formula>IF(VLOOKUP($F33,PROFA,2,0)=1,1,0)</formula>
    </cfRule>
    <cfRule type="expression" dxfId="72" priority="78">
      <formula>IF(VLOOKUP($F33,PROFA,2,0)=5,1,0)</formula>
    </cfRule>
  </conditionalFormatting>
  <conditionalFormatting sqref="F34:F35">
    <cfRule type="expression" dxfId="71" priority="67">
      <formula>IF(VLOOKUP($F34,PROFA,2,0)=2,1,0)</formula>
    </cfRule>
    <cfRule type="expression" dxfId="70" priority="68">
      <formula>IF(VLOOKUP($F34,PROFA,2,0)=3,1,0)</formula>
    </cfRule>
    <cfRule type="expression" dxfId="69" priority="69">
      <formula>IF(VLOOKUP($F34,PROFA,2,0)=4,1,0)</formula>
    </cfRule>
    <cfRule type="expression" dxfId="68" priority="70">
      <formula>IF(VLOOKUP($F34,PROFA,2,0)=6,1,0)</formula>
    </cfRule>
    <cfRule type="expression" dxfId="67" priority="71">
      <formula>IF(VLOOKUP($F34,PROFA,2,0)=1,1,0)</formula>
    </cfRule>
    <cfRule type="expression" dxfId="66" priority="72">
      <formula>IF(VLOOKUP($F34,PROFA,2,0)=5,1,0)</formula>
    </cfRule>
  </conditionalFormatting>
  <conditionalFormatting sqref="J38:U38">
    <cfRule type="expression" dxfId="65" priority="61">
      <formula>IF(AND(J$15&gt;=$H38,J$15&lt;=$I38,VLOOKUP($F38,PROFA,2,0)=6),1,0)</formula>
    </cfRule>
    <cfRule type="expression" dxfId="64" priority="62">
      <formula>IF(AND(J$15&gt;=$H38,J$15&lt;=$I38,VLOOKUP($F38,PROFA,2,0)=4),1,0)</formula>
    </cfRule>
    <cfRule type="expression" dxfId="63" priority="63">
      <formula>IF(AND(J$15&gt;=$H38,J$15&lt;=$I38,VLOOKUP($F38,PROFA,2,0)=3),1,0)</formula>
    </cfRule>
    <cfRule type="expression" dxfId="62" priority="64">
      <formula>IF(AND(J$15&gt;=$H38,J$15&lt;=$I38,VLOOKUP($F38,PROFA,2,0)=2),1,0)</formula>
    </cfRule>
    <cfRule type="expression" dxfId="61" priority="65">
      <formula>IF(AND(J$15&gt;=$H38,J$15&lt;=$I38,VLOOKUP($F38,PROFA,2,0)=1),1,0)</formula>
    </cfRule>
    <cfRule type="expression" dxfId="60" priority="66">
      <formula>IF(AND(J$15&gt;=$H38,J$15&lt;=$I38,VLOOKUP($F38,PROFA,2,0)=5),1,0)</formula>
    </cfRule>
  </conditionalFormatting>
  <conditionalFormatting sqref="F38">
    <cfRule type="expression" dxfId="59" priority="55">
      <formula>IF(VLOOKUP($F38,PROFA,2,0)=2,1,0)</formula>
    </cfRule>
    <cfRule type="expression" dxfId="58" priority="56">
      <formula>IF(VLOOKUP($F38,PROFA,2,0)=3,1,0)</formula>
    </cfRule>
    <cfRule type="expression" dxfId="57" priority="57">
      <formula>IF(VLOOKUP($F38,PROFA,2,0)=4,1,0)</formula>
    </cfRule>
    <cfRule type="expression" dxfId="56" priority="58">
      <formula>IF(VLOOKUP($F38,PROFA,2,0)=6,1,0)</formula>
    </cfRule>
    <cfRule type="expression" dxfId="55" priority="59">
      <formula>IF(VLOOKUP($F38,PROFA,2,0)=1,1,0)</formula>
    </cfRule>
    <cfRule type="expression" dxfId="54" priority="60">
      <formula>IF(VLOOKUP($F38,PROFA,2,0)=5,1,0)</formula>
    </cfRule>
  </conditionalFormatting>
  <conditionalFormatting sqref="F158">
    <cfRule type="expression" dxfId="53" priority="43">
      <formula>IF(VLOOKUP($F158,PROFA,2,0)=2,1,0)</formula>
    </cfRule>
    <cfRule type="expression" dxfId="52" priority="44">
      <formula>IF(VLOOKUP($F158,PROFA,2,0)=3,1,0)</formula>
    </cfRule>
    <cfRule type="expression" dxfId="51" priority="45">
      <formula>IF(VLOOKUP($F158,PROFA,2,0)=4,1,0)</formula>
    </cfRule>
    <cfRule type="expression" dxfId="50" priority="46">
      <formula>IF(VLOOKUP($F158,PROFA,2,0)=6,1,0)</formula>
    </cfRule>
    <cfRule type="expression" dxfId="49" priority="47">
      <formula>IF(VLOOKUP($F158,PROFA,2,0)=1,1,0)</formula>
    </cfRule>
    <cfRule type="expression" dxfId="48" priority="48">
      <formula>IF(VLOOKUP($F158,PROFA,2,0)=5,1,0)</formula>
    </cfRule>
  </conditionalFormatting>
  <conditionalFormatting sqref="P105">
    <cfRule type="expression" dxfId="47" priority="369">
      <formula>IF(AND(R$15&gt;=$H105,R$15&lt;=$I105,VLOOKUP($F105,PROFA,2,0)=6),1,0)</formula>
    </cfRule>
    <cfRule type="expression" dxfId="46" priority="370">
      <formula>IF(AND(R$15&gt;=$H105,R$15&lt;=$I105,VLOOKUP($F105,PROFA,2,0)=4),1,0)</formula>
    </cfRule>
    <cfRule type="expression" dxfId="45" priority="371">
      <formula>IF(AND(R$15&gt;=$H105,R$15&lt;=$I105,VLOOKUP($F105,PROFA,2,0)=3),1,0)</formula>
    </cfRule>
    <cfRule type="expression" dxfId="44" priority="372">
      <formula>IF(AND(R$15&gt;=$H105,R$15&lt;=$I105,VLOOKUP($F105,PROFA,2,0)=2),1,0)</formula>
    </cfRule>
    <cfRule type="expression" dxfId="43" priority="373">
      <formula>IF(AND(R$15&gt;=$H105,R$15&lt;=$I105,VLOOKUP($F105,PROFA,2,0)=1),1,0)</formula>
    </cfRule>
    <cfRule type="expression" dxfId="42" priority="374">
      <formula>IF(AND(R$15&gt;=$H105,R$15&lt;=$I105,VLOOKUP($F105,PROFA,2,0)=5),1,0)</formula>
    </cfRule>
  </conditionalFormatting>
  <conditionalFormatting sqref="J81 P81:U81 M81:N81">
    <cfRule type="expression" dxfId="41" priority="37">
      <formula>IF(AND(J$15&gt;=$H81,J$15&lt;=$I81,VLOOKUP($F81,PROFA,2,0)=6),1,0)</formula>
    </cfRule>
    <cfRule type="expression" dxfId="40" priority="38">
      <formula>IF(AND(J$15&gt;=$H81,J$15&lt;=$I81,VLOOKUP($F81,PROFA,2,0)=4),1,0)</formula>
    </cfRule>
    <cfRule type="expression" dxfId="39" priority="39">
      <formula>IF(AND(J$15&gt;=$H81,J$15&lt;=$I81,VLOOKUP($F81,PROFA,2,0)=3),1,0)</formula>
    </cfRule>
    <cfRule type="expression" dxfId="38" priority="40">
      <formula>IF(AND(J$15&gt;=$H81,J$15&lt;=$I81,VLOOKUP($F81,PROFA,2,0)=2),1,0)</formula>
    </cfRule>
    <cfRule type="expression" dxfId="37" priority="41">
      <formula>IF(AND(J$15&gt;=$H81,J$15&lt;=$I81,VLOOKUP($F81,PROFA,2,0)=1),1,0)</formula>
    </cfRule>
    <cfRule type="expression" dxfId="36" priority="42">
      <formula>IF(AND(J$15&gt;=$H81,J$15&lt;=$I81,VLOOKUP($F81,PROFA,2,0)=5),1,0)</formula>
    </cfRule>
  </conditionalFormatting>
  <conditionalFormatting sqref="F81">
    <cfRule type="expression" dxfId="35" priority="31">
      <formula>IF(VLOOKUP($F81,PROFA,2,0)=2,1,0)</formula>
    </cfRule>
    <cfRule type="expression" dxfId="34" priority="32">
      <formula>IF(VLOOKUP($F81,PROFA,2,0)=3,1,0)</formula>
    </cfRule>
    <cfRule type="expression" dxfId="33" priority="33">
      <formula>IF(VLOOKUP($F81,PROFA,2,0)=4,1,0)</formula>
    </cfRule>
    <cfRule type="expression" dxfId="32" priority="34">
      <formula>IF(VLOOKUP($F81,PROFA,2,0)=6,1,0)</formula>
    </cfRule>
    <cfRule type="expression" dxfId="31" priority="35">
      <formula>IF(VLOOKUP($F81,PROFA,2,0)=1,1,0)</formula>
    </cfRule>
    <cfRule type="expression" dxfId="30" priority="36">
      <formula>IF(VLOOKUP($F81,PROFA,2,0)=5,1,0)</formula>
    </cfRule>
  </conditionalFormatting>
  <conditionalFormatting sqref="J82 M82:U82">
    <cfRule type="expression" dxfId="29" priority="25">
      <formula>IF(AND(J$15&gt;=$H82,J$15&lt;=$I82,VLOOKUP($F82,PROFA,2,0)=6),1,0)</formula>
    </cfRule>
    <cfRule type="expression" dxfId="28" priority="26">
      <formula>IF(AND(J$15&gt;=$H82,J$15&lt;=$I82,VLOOKUP($F82,PROFA,2,0)=4),1,0)</formula>
    </cfRule>
    <cfRule type="expression" dxfId="27" priority="27">
      <formula>IF(AND(J$15&gt;=$H82,J$15&lt;=$I82,VLOOKUP($F82,PROFA,2,0)=3),1,0)</formula>
    </cfRule>
    <cfRule type="expression" dxfId="26" priority="28">
      <formula>IF(AND(J$15&gt;=$H82,J$15&lt;=$I82,VLOOKUP($F82,PROFA,2,0)=2),1,0)</formula>
    </cfRule>
    <cfRule type="expression" dxfId="25" priority="29">
      <formula>IF(AND(J$15&gt;=$H82,J$15&lt;=$I82,VLOOKUP($F82,PROFA,2,0)=1),1,0)</formula>
    </cfRule>
    <cfRule type="expression" dxfId="24" priority="30">
      <formula>IF(AND(J$15&gt;=$H82,J$15&lt;=$I82,VLOOKUP($F82,PROFA,2,0)=5),1,0)</formula>
    </cfRule>
  </conditionalFormatting>
  <conditionalFormatting sqref="F82">
    <cfRule type="expression" dxfId="23" priority="19">
      <formula>IF(VLOOKUP($F82,PROFA,2,0)=2,1,0)</formula>
    </cfRule>
    <cfRule type="expression" dxfId="22" priority="20">
      <formula>IF(VLOOKUP($F82,PROFA,2,0)=3,1,0)</formula>
    </cfRule>
    <cfRule type="expression" dxfId="21" priority="21">
      <formula>IF(VLOOKUP($F82,PROFA,2,0)=4,1,0)</formula>
    </cfRule>
    <cfRule type="expression" dxfId="20" priority="22">
      <formula>IF(VLOOKUP($F82,PROFA,2,0)=6,1,0)</formula>
    </cfRule>
    <cfRule type="expression" dxfId="19" priority="23">
      <formula>IF(VLOOKUP($F82,PROFA,2,0)=1,1,0)</formula>
    </cfRule>
    <cfRule type="expression" dxfId="18" priority="24">
      <formula>IF(VLOOKUP($F82,PROFA,2,0)=5,1,0)</formula>
    </cfRule>
  </conditionalFormatting>
  <conditionalFormatting sqref="O81">
    <cfRule type="expression" dxfId="17" priority="13">
      <formula>IF(AND(O$15&gt;=$H81,O$15&lt;=$I81,VLOOKUP($F81,PROFA,2,0)=6),1,0)</formula>
    </cfRule>
    <cfRule type="expression" dxfId="16" priority="14">
      <formula>IF(AND(O$15&gt;=$H81,O$15&lt;=$I81,VLOOKUP($F81,PROFA,2,0)=4),1,0)</formula>
    </cfRule>
    <cfRule type="expression" dxfId="15" priority="15">
      <formula>IF(AND(O$15&gt;=$H81,O$15&lt;=$I81,VLOOKUP($F81,PROFA,2,0)=3),1,0)</formula>
    </cfRule>
    <cfRule type="expression" dxfId="14" priority="16">
      <formula>IF(AND(O$15&gt;=$H81,O$15&lt;=$I81,VLOOKUP($F81,PROFA,2,0)=2),1,0)</formula>
    </cfRule>
    <cfRule type="expression" dxfId="13" priority="17">
      <formula>IF(AND(O$15&gt;=$H81,O$15&lt;=$I81,VLOOKUP($F81,PROFA,2,0)=1),1,0)</formula>
    </cfRule>
    <cfRule type="expression" dxfId="12" priority="18">
      <formula>IF(AND(O$15&gt;=$H81,O$15&lt;=$I81,VLOOKUP($F81,PROFA,2,0)=5),1,0)</formula>
    </cfRule>
  </conditionalFormatting>
  <conditionalFormatting sqref="J91 P92">
    <cfRule type="expression" dxfId="11" priority="405">
      <formula>IF(AND(O$15&gt;=$H91,O$15&lt;=$I91,VLOOKUP($F91,PROFA,2,0)=6),1,0)</formula>
    </cfRule>
    <cfRule type="expression" dxfId="10" priority="406">
      <formula>IF(AND(O$15&gt;=$H91,O$15&lt;=$I91,VLOOKUP($F91,PROFA,2,0)=4),1,0)</formula>
    </cfRule>
    <cfRule type="expression" dxfId="9" priority="407">
      <formula>IF(AND(O$15&gt;=$H91,O$15&lt;=$I91,VLOOKUP($F91,PROFA,2,0)=3),1,0)</formula>
    </cfRule>
    <cfRule type="expression" dxfId="8" priority="408">
      <formula>IF(AND(O$15&gt;=$H91,O$15&lt;=$I91,VLOOKUP($F91,PROFA,2,0)=2),1,0)</formula>
    </cfRule>
    <cfRule type="expression" dxfId="7" priority="409">
      <formula>IF(AND(O$15&gt;=$H91,O$15&lt;=$I91,VLOOKUP($F91,PROFA,2,0)=1),1,0)</formula>
    </cfRule>
    <cfRule type="expression" dxfId="6" priority="410">
      <formula>IF(AND(O$15&gt;=$H91,O$15&lt;=$I91,VLOOKUP($F91,PROFA,2,0)=5),1,0)</formula>
    </cfRule>
  </conditionalFormatting>
  <conditionalFormatting sqref="U92">
    <cfRule type="expression" dxfId="5" priority="1">
      <formula>IF(AND(U$15&gt;=$H92,U$15&lt;=$I92,VLOOKUP($F92,PROFA,2,0)=6),1,0)</formula>
    </cfRule>
    <cfRule type="expression" dxfId="4" priority="2">
      <formula>IF(AND(U$15&gt;=$H92,U$15&lt;=$I92,VLOOKUP($F92,PROFA,2,0)=4),1,0)</formula>
    </cfRule>
    <cfRule type="expression" dxfId="3" priority="3">
      <formula>IF(AND(U$15&gt;=$H92,U$15&lt;=$I92,VLOOKUP($F92,PROFA,2,0)=3),1,0)</formula>
    </cfRule>
    <cfRule type="expression" dxfId="2" priority="4">
      <formula>IF(AND(U$15&gt;=$H92,U$15&lt;=$I92,VLOOKUP($F92,PROFA,2,0)=2),1,0)</formula>
    </cfRule>
    <cfRule type="expression" dxfId="1" priority="5">
      <formula>IF(AND(U$15&gt;=$H92,U$15&lt;=$I92,VLOOKUP($F92,PROFA,2,0)=1),1,0)</formula>
    </cfRule>
    <cfRule type="expression" dxfId="0" priority="6">
      <formula>IF(AND(U$15&gt;=$H92,U$15&lt;=$I92,VLOOKUP($F92,PROFA,2,0)=5),1,0)</formula>
    </cfRule>
  </conditionalFormatting>
  <dataValidations count="10">
    <dataValidation type="list" allowBlank="1" showInputMessage="1" showErrorMessage="1" sqref="D18:D26">
      <formula1>"Misional,Apoyo,Estratégico,Seguimiento y Evaluación"</formula1>
    </dataValidation>
    <dataValidation type="list" allowBlank="1" showInputMessage="1" showErrorMessage="1" sqref="A18:A296">
      <formula1>ACT</formula1>
    </dataValidation>
    <dataValidation type="list" allowBlank="1" showInputMessage="1" showErrorMessage="1" sqref="E18:E296 F166:F168">
      <formula1>LIDER</formula1>
    </dataValidation>
    <dataValidation type="list" allowBlank="1" showInputMessage="1" showErrorMessage="1" sqref="F18:F165 F169:F296">
      <formula1>PROF</formula1>
    </dataValidation>
    <dataValidation type="date" allowBlank="1" showInputMessage="1" showErrorMessage="1" sqref="H18:I296 X18:X296">
      <formula1>43101</formula1>
      <formula2>44926</formula2>
    </dataValidation>
    <dataValidation type="decimal" allowBlank="1" showInputMessage="1" showErrorMessage="1" sqref="W18:W296">
      <formula1>0</formula1>
      <formula2>1</formula2>
    </dataValidation>
    <dataValidation type="list" allowBlank="1" showInputMessage="1" showErrorMessage="1" sqref="C18:C296">
      <formula1>PROCESO</formula1>
    </dataValidation>
    <dataValidation type="list" allowBlank="1" showInputMessage="1" showErrorMessage="1" sqref="D27:D296">
      <formula1>"Misional,Apoyo,Estratégico,Seguimiento y Evaluación,Todos los Procesos"</formula1>
    </dataValidation>
    <dataValidation type="list" allowBlank="1" showInputMessage="1" showErrorMessage="1" sqref="AA66:AA296 AA18:AA55">
      <formula1>INDIRECT(VLOOKUP($A18,ACTA,2,0))</formula1>
    </dataValidation>
    <dataValidation type="list" allowBlank="1" showInputMessage="1" showErrorMessage="1" sqref="AA56:AA65">
      <formula1>INDIRECT(VLOOKUP($A55,ACTA,2,0))</formula1>
    </dataValidation>
  </dataValidations>
  <printOptions horizontalCentered="1"/>
  <pageMargins left="0.39370078740157483" right="0.39370078740157483" top="0.39370078740157483" bottom="0.39370078740157483" header="0.19685039370078741" footer="0.19685039370078741"/>
  <pageSetup paperSize="5" scale="75" pageOrder="overThenDown" orientation="landscape" r:id="rId1"/>
  <headerFooter>
    <oddFooter>&amp;R&amp;"Arial,Normal"&amp;6Página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30"/>
  <sheetViews>
    <sheetView topLeftCell="A76" workbookViewId="0">
      <selection activeCell="A94" sqref="A94"/>
    </sheetView>
  </sheetViews>
  <sheetFormatPr baseColWidth="10" defaultRowHeight="15" x14ac:dyDescent="0.25"/>
  <cols>
    <col min="1" max="1" width="56" customWidth="1"/>
    <col min="2" max="3" width="34.28515625" customWidth="1"/>
  </cols>
  <sheetData>
    <row r="3" spans="1:2" x14ac:dyDescent="0.25">
      <c r="A3" s="7" t="s">
        <v>63</v>
      </c>
      <c r="B3" s="7" t="s">
        <v>6</v>
      </c>
    </row>
    <row r="4" spans="1:2" x14ac:dyDescent="0.25">
      <c r="A4" t="s">
        <v>60</v>
      </c>
      <c r="B4" t="s">
        <v>81</v>
      </c>
    </row>
    <row r="5" spans="1:2" x14ac:dyDescent="0.25">
      <c r="A5" t="s">
        <v>62</v>
      </c>
      <c r="B5" t="s">
        <v>82</v>
      </c>
    </row>
    <row r="6" spans="1:2" x14ac:dyDescent="0.25">
      <c r="A6" t="s">
        <v>49</v>
      </c>
      <c r="B6" t="s">
        <v>83</v>
      </c>
    </row>
    <row r="7" spans="1:2" x14ac:dyDescent="0.25">
      <c r="A7" t="s">
        <v>61</v>
      </c>
      <c r="B7" t="s">
        <v>84</v>
      </c>
    </row>
    <row r="8" spans="1:2" x14ac:dyDescent="0.25">
      <c r="A8" t="s">
        <v>48</v>
      </c>
      <c r="B8" t="s">
        <v>85</v>
      </c>
    </row>
    <row r="9" spans="1:2" x14ac:dyDescent="0.25">
      <c r="A9" t="s">
        <v>47</v>
      </c>
      <c r="B9" t="s">
        <v>86</v>
      </c>
    </row>
    <row r="10" spans="1:2" x14ac:dyDescent="0.25">
      <c r="A10" t="s">
        <v>50</v>
      </c>
      <c r="B10" t="s">
        <v>87</v>
      </c>
    </row>
    <row r="11" spans="1:2" x14ac:dyDescent="0.25">
      <c r="A11" t="s">
        <v>51</v>
      </c>
      <c r="B11" t="s">
        <v>88</v>
      </c>
    </row>
    <row r="14" spans="1:2" x14ac:dyDescent="0.25">
      <c r="A14" s="7" t="s">
        <v>65</v>
      </c>
    </row>
    <row r="15" spans="1:2" ht="30" x14ac:dyDescent="0.25">
      <c r="A15" s="8" t="s">
        <v>64</v>
      </c>
    </row>
    <row r="16" spans="1:2" x14ac:dyDescent="0.25">
      <c r="A16" s="8"/>
    </row>
    <row r="18" spans="1:3" x14ac:dyDescent="0.25">
      <c r="A18" s="7" t="s">
        <v>58</v>
      </c>
      <c r="B18" t="s">
        <v>187</v>
      </c>
      <c r="C18" t="s">
        <v>188</v>
      </c>
    </row>
    <row r="19" spans="1:3" x14ac:dyDescent="0.25">
      <c r="A19" s="38" t="s">
        <v>54</v>
      </c>
      <c r="B19">
        <v>1</v>
      </c>
      <c r="C19" t="s">
        <v>185</v>
      </c>
    </row>
    <row r="20" spans="1:3" x14ac:dyDescent="0.25">
      <c r="A20" s="37" t="s">
        <v>55</v>
      </c>
      <c r="B20">
        <v>2</v>
      </c>
    </row>
    <row r="21" spans="1:3" x14ac:dyDescent="0.25">
      <c r="A21" s="41" t="s">
        <v>52</v>
      </c>
      <c r="B21">
        <v>3</v>
      </c>
      <c r="C21" t="s">
        <v>186</v>
      </c>
    </row>
    <row r="22" spans="1:3" x14ac:dyDescent="0.25">
      <c r="A22" s="39" t="s">
        <v>53</v>
      </c>
      <c r="B22">
        <v>4</v>
      </c>
      <c r="C22" t="s">
        <v>185</v>
      </c>
    </row>
    <row r="23" spans="1:3" x14ac:dyDescent="0.25">
      <c r="A23" s="40" t="s">
        <v>56</v>
      </c>
      <c r="B23" s="40">
        <v>5</v>
      </c>
      <c r="C23" t="s">
        <v>186</v>
      </c>
    </row>
    <row r="24" spans="1:3" x14ac:dyDescent="0.25">
      <c r="A24" s="36" t="s">
        <v>57</v>
      </c>
      <c r="B24">
        <v>6</v>
      </c>
    </row>
    <row r="25" spans="1:3" x14ac:dyDescent="0.25">
      <c r="A25" s="48" t="s">
        <v>209</v>
      </c>
      <c r="B25">
        <v>7</v>
      </c>
    </row>
    <row r="26" spans="1:3" x14ac:dyDescent="0.25">
      <c r="A26" t="s">
        <v>343</v>
      </c>
    </row>
    <row r="27" spans="1:3" x14ac:dyDescent="0.25">
      <c r="A27" t="s">
        <v>89</v>
      </c>
      <c r="B27" t="s">
        <v>59</v>
      </c>
    </row>
    <row r="30" spans="1:3" x14ac:dyDescent="0.25">
      <c r="A30" s="7" t="s">
        <v>60</v>
      </c>
      <c r="B30" s="7" t="str">
        <f>VLOOKUP(A30,ACTA,2,0)</f>
        <v>CRITERIO1</v>
      </c>
    </row>
    <row r="31" spans="1:3" x14ac:dyDescent="0.25">
      <c r="A31" t="s">
        <v>152</v>
      </c>
      <c r="B31" s="9">
        <f>C31</f>
        <v>0.02</v>
      </c>
      <c r="C31" s="9">
        <v>0.02</v>
      </c>
    </row>
    <row r="32" spans="1:3" x14ac:dyDescent="0.25">
      <c r="A32" t="s">
        <v>151</v>
      </c>
      <c r="B32" s="9">
        <f>B31+C32</f>
        <v>7.0000000000000007E-2</v>
      </c>
      <c r="C32" s="9">
        <v>0.05</v>
      </c>
    </row>
    <row r="33" spans="1:3" x14ac:dyDescent="0.25">
      <c r="A33" t="s">
        <v>150</v>
      </c>
      <c r="B33" s="9">
        <f t="shared" ref="B33:B44" si="0">B32+C33</f>
        <v>0.08</v>
      </c>
      <c r="C33" s="9">
        <v>0.01</v>
      </c>
    </row>
    <row r="34" spans="1:3" x14ac:dyDescent="0.25">
      <c r="A34" t="s">
        <v>158</v>
      </c>
      <c r="B34" s="9">
        <f t="shared" si="0"/>
        <v>0.1</v>
      </c>
      <c r="C34" s="9">
        <v>0.02</v>
      </c>
    </row>
    <row r="35" spans="1:3" x14ac:dyDescent="0.25">
      <c r="A35" t="s">
        <v>153</v>
      </c>
      <c r="B35" s="9">
        <f t="shared" si="0"/>
        <v>0.35</v>
      </c>
      <c r="C35" s="9">
        <v>0.25</v>
      </c>
    </row>
    <row r="36" spans="1:3" x14ac:dyDescent="0.25">
      <c r="A36" t="s">
        <v>154</v>
      </c>
      <c r="B36" s="9">
        <f t="shared" si="0"/>
        <v>0.6</v>
      </c>
      <c r="C36" s="9">
        <v>0.25</v>
      </c>
    </row>
    <row r="37" spans="1:3" x14ac:dyDescent="0.25">
      <c r="A37" t="s">
        <v>159</v>
      </c>
      <c r="B37" s="9">
        <f t="shared" si="0"/>
        <v>0.69</v>
      </c>
      <c r="C37" s="9">
        <v>0.09</v>
      </c>
    </row>
    <row r="38" spans="1:3" x14ac:dyDescent="0.25">
      <c r="A38" t="s">
        <v>156</v>
      </c>
      <c r="B38" s="9">
        <f t="shared" si="0"/>
        <v>0.74</v>
      </c>
      <c r="C38" s="9">
        <v>0.05</v>
      </c>
    </row>
    <row r="39" spans="1:3" x14ac:dyDescent="0.25">
      <c r="A39" t="s">
        <v>155</v>
      </c>
      <c r="B39" s="9">
        <f t="shared" si="0"/>
        <v>0.77</v>
      </c>
      <c r="C39" s="9">
        <v>0.03</v>
      </c>
    </row>
    <row r="40" spans="1:3" x14ac:dyDescent="0.25">
      <c r="A40" t="s">
        <v>157</v>
      </c>
      <c r="B40" s="9">
        <f t="shared" si="0"/>
        <v>0.8</v>
      </c>
      <c r="C40" s="9">
        <v>0.03</v>
      </c>
    </row>
    <row r="41" spans="1:3" x14ac:dyDescent="0.25">
      <c r="A41" t="s">
        <v>160</v>
      </c>
      <c r="B41" s="9">
        <f t="shared" si="0"/>
        <v>0.85000000000000009</v>
      </c>
      <c r="C41" s="9">
        <v>0.05</v>
      </c>
    </row>
    <row r="42" spans="1:3" x14ac:dyDescent="0.25">
      <c r="A42" t="s">
        <v>161</v>
      </c>
      <c r="B42" s="9">
        <f t="shared" si="0"/>
        <v>0.90000000000000013</v>
      </c>
      <c r="C42" s="9">
        <v>0.05</v>
      </c>
    </row>
    <row r="43" spans="1:3" x14ac:dyDescent="0.25">
      <c r="A43" t="s">
        <v>162</v>
      </c>
      <c r="B43" s="9">
        <f t="shared" si="0"/>
        <v>0.95000000000000018</v>
      </c>
      <c r="C43" s="9">
        <v>0.05</v>
      </c>
    </row>
    <row r="44" spans="1:3" x14ac:dyDescent="0.25">
      <c r="A44" t="s">
        <v>163</v>
      </c>
      <c r="B44" s="9">
        <f t="shared" si="0"/>
        <v>1.0000000000000002</v>
      </c>
      <c r="C44" s="9">
        <v>0.05</v>
      </c>
    </row>
    <row r="47" spans="1:3" x14ac:dyDescent="0.25">
      <c r="A47" s="7" t="s">
        <v>62</v>
      </c>
      <c r="B47" s="7" t="str">
        <f>VLOOKUP(A47,ACTA,2,0)</f>
        <v>CRITERIO2</v>
      </c>
    </row>
    <row r="48" spans="1:3" x14ac:dyDescent="0.25">
      <c r="A48" t="s">
        <v>73</v>
      </c>
      <c r="B48" s="9">
        <v>0.1</v>
      </c>
    </row>
    <row r="49" spans="1:2" x14ac:dyDescent="0.25">
      <c r="A49" t="s">
        <v>75</v>
      </c>
      <c r="B49" s="9">
        <v>1</v>
      </c>
    </row>
    <row r="50" spans="1:2" x14ac:dyDescent="0.25">
      <c r="B50" s="9"/>
    </row>
    <row r="51" spans="1:2" x14ac:dyDescent="0.25">
      <c r="B51" s="9"/>
    </row>
    <row r="54" spans="1:2" x14ac:dyDescent="0.25">
      <c r="A54" s="7" t="s">
        <v>49</v>
      </c>
      <c r="B54" s="7" t="str">
        <f>VLOOKUP(A54,ACTA,2,0)</f>
        <v>CRITERIO3</v>
      </c>
    </row>
    <row r="55" spans="1:2" x14ac:dyDescent="0.25">
      <c r="A55" t="s">
        <v>79</v>
      </c>
      <c r="B55" s="9">
        <v>0.1</v>
      </c>
    </row>
    <row r="56" spans="1:2" x14ac:dyDescent="0.25">
      <c r="A56" t="s">
        <v>80</v>
      </c>
      <c r="B56" s="9">
        <v>0.8</v>
      </c>
    </row>
    <row r="57" spans="1:2" x14ac:dyDescent="0.25">
      <c r="A57" t="s">
        <v>74</v>
      </c>
      <c r="B57" s="9">
        <v>1</v>
      </c>
    </row>
    <row r="58" spans="1:2" x14ac:dyDescent="0.25">
      <c r="B58" s="9"/>
    </row>
    <row r="59" spans="1:2" x14ac:dyDescent="0.25">
      <c r="B59" s="9"/>
    </row>
    <row r="62" spans="1:2" x14ac:dyDescent="0.25">
      <c r="A62" s="7" t="s">
        <v>61</v>
      </c>
      <c r="B62" s="7" t="str">
        <f>VLOOKUP(A62,ACTA,2,0)</f>
        <v>CRITERIO4</v>
      </c>
    </row>
    <row r="63" spans="1:2" x14ac:dyDescent="0.25">
      <c r="A63" t="s">
        <v>68</v>
      </c>
      <c r="B63" s="9">
        <v>0.1</v>
      </c>
    </row>
    <row r="64" spans="1:2" x14ac:dyDescent="0.25">
      <c r="A64" t="s">
        <v>76</v>
      </c>
      <c r="B64" s="9">
        <v>0.5</v>
      </c>
    </row>
    <row r="65" spans="1:2" x14ac:dyDescent="0.25">
      <c r="A65" t="s">
        <v>77</v>
      </c>
      <c r="B65" s="9">
        <v>0.6</v>
      </c>
    </row>
    <row r="66" spans="1:2" x14ac:dyDescent="0.25">
      <c r="A66" t="s">
        <v>78</v>
      </c>
      <c r="B66" s="9">
        <v>0.8</v>
      </c>
    </row>
    <row r="67" spans="1:2" x14ac:dyDescent="0.25">
      <c r="A67" t="s">
        <v>69</v>
      </c>
      <c r="B67" s="9">
        <v>1</v>
      </c>
    </row>
    <row r="68" spans="1:2" x14ac:dyDescent="0.25">
      <c r="B68" s="9"/>
    </row>
    <row r="69" spans="1:2" x14ac:dyDescent="0.25">
      <c r="B69" s="9"/>
    </row>
    <row r="72" spans="1:2" x14ac:dyDescent="0.25">
      <c r="A72" s="7" t="s">
        <v>48</v>
      </c>
      <c r="B72" s="7" t="str">
        <f>VLOOKUP(A72,ACTA,2,0)</f>
        <v>CRITERIO5</v>
      </c>
    </row>
    <row r="73" spans="1:2" x14ac:dyDescent="0.25">
      <c r="A73" t="s">
        <v>70</v>
      </c>
      <c r="B73" s="9">
        <v>0.7</v>
      </c>
    </row>
    <row r="74" spans="1:2" x14ac:dyDescent="0.25">
      <c r="A74" t="s">
        <v>71</v>
      </c>
      <c r="B74" s="9">
        <v>0.9</v>
      </c>
    </row>
    <row r="75" spans="1:2" x14ac:dyDescent="0.25">
      <c r="A75" t="s">
        <v>72</v>
      </c>
      <c r="B75" s="9">
        <v>1</v>
      </c>
    </row>
    <row r="76" spans="1:2" x14ac:dyDescent="0.25">
      <c r="B76" s="9"/>
    </row>
    <row r="77" spans="1:2" x14ac:dyDescent="0.25">
      <c r="B77" s="9"/>
    </row>
    <row r="80" spans="1:2" x14ac:dyDescent="0.25">
      <c r="A80" s="7" t="s">
        <v>47</v>
      </c>
      <c r="B80" s="7" t="str">
        <f>VLOOKUP(A80,ACTA,2,0)</f>
        <v>CRITERIO6</v>
      </c>
    </row>
    <row r="81" spans="1:2" x14ac:dyDescent="0.25">
      <c r="A81" t="s">
        <v>68</v>
      </c>
      <c r="B81" s="9">
        <v>0.1</v>
      </c>
    </row>
    <row r="82" spans="1:2" x14ac:dyDescent="0.25">
      <c r="A82" t="s">
        <v>76</v>
      </c>
      <c r="B82" s="9">
        <v>0.5</v>
      </c>
    </row>
    <row r="83" spans="1:2" x14ac:dyDescent="0.25">
      <c r="A83" t="s">
        <v>77</v>
      </c>
      <c r="B83" s="9">
        <v>0.8</v>
      </c>
    </row>
    <row r="84" spans="1:2" x14ac:dyDescent="0.25">
      <c r="A84" t="s">
        <v>69</v>
      </c>
      <c r="B84" s="9">
        <v>1</v>
      </c>
    </row>
    <row r="85" spans="1:2" x14ac:dyDescent="0.25">
      <c r="B85" s="9"/>
    </row>
    <row r="86" spans="1:2" x14ac:dyDescent="0.25">
      <c r="B86" s="9"/>
    </row>
    <row r="89" spans="1:2" x14ac:dyDescent="0.25">
      <c r="A89" s="7" t="s">
        <v>50</v>
      </c>
      <c r="B89" s="7" t="str">
        <f>VLOOKUP(A89,ACTA,2,0)</f>
        <v>CRITERIO7</v>
      </c>
    </row>
    <row r="90" spans="1:2" x14ac:dyDescent="0.25">
      <c r="A90" t="s">
        <v>488</v>
      </c>
      <c r="B90" s="9">
        <v>0.1</v>
      </c>
    </row>
    <row r="91" spans="1:2" x14ac:dyDescent="0.25">
      <c r="A91" t="s">
        <v>489</v>
      </c>
      <c r="B91" s="9">
        <v>0.5</v>
      </c>
    </row>
    <row r="92" spans="1:2" x14ac:dyDescent="0.25">
      <c r="A92" t="s">
        <v>490</v>
      </c>
      <c r="B92" s="9">
        <v>0.8</v>
      </c>
    </row>
    <row r="93" spans="1:2" x14ac:dyDescent="0.25">
      <c r="A93" t="s">
        <v>491</v>
      </c>
      <c r="B93" s="9">
        <v>1</v>
      </c>
    </row>
    <row r="94" spans="1:2" x14ac:dyDescent="0.25">
      <c r="B94" s="9"/>
    </row>
    <row r="95" spans="1:2" x14ac:dyDescent="0.25">
      <c r="B95" s="9"/>
    </row>
    <row r="96" spans="1:2" x14ac:dyDescent="0.25">
      <c r="B96" s="9"/>
    </row>
    <row r="98" spans="1:2" x14ac:dyDescent="0.25">
      <c r="A98" s="7" t="s">
        <v>51</v>
      </c>
      <c r="B98" s="7" t="str">
        <f>VLOOKUP(A98,ACTA,2,0)</f>
        <v>CRITERIO8</v>
      </c>
    </row>
    <row r="99" spans="1:2" x14ac:dyDescent="0.25">
      <c r="A99" t="s">
        <v>258</v>
      </c>
      <c r="B99" s="9">
        <v>0.2</v>
      </c>
    </row>
    <row r="100" spans="1:2" x14ac:dyDescent="0.25">
      <c r="A100" t="s">
        <v>259</v>
      </c>
      <c r="B100" s="9">
        <v>0.7</v>
      </c>
    </row>
    <row r="101" spans="1:2" x14ac:dyDescent="0.25">
      <c r="A101" t="s">
        <v>69</v>
      </c>
      <c r="B101" s="9">
        <v>1</v>
      </c>
    </row>
    <row r="102" spans="1:2" x14ac:dyDescent="0.25">
      <c r="B102" s="9"/>
    </row>
    <row r="103" spans="1:2" x14ac:dyDescent="0.25">
      <c r="B103" s="9"/>
    </row>
    <row r="113" spans="1:3" x14ac:dyDescent="0.25">
      <c r="A113" s="14" t="s">
        <v>90</v>
      </c>
      <c r="B113" s="14" t="s">
        <v>91</v>
      </c>
      <c r="C113" s="14" t="s">
        <v>92</v>
      </c>
    </row>
    <row r="114" spans="1:3" ht="22.5" customHeight="1" x14ac:dyDescent="0.25">
      <c r="A114" s="50" t="s">
        <v>93</v>
      </c>
      <c r="B114" s="50" t="s">
        <v>220</v>
      </c>
      <c r="C114" s="50" t="s">
        <v>94</v>
      </c>
    </row>
    <row r="115" spans="1:3" ht="22.5" customHeight="1" x14ac:dyDescent="0.25">
      <c r="A115" s="50" t="s">
        <v>221</v>
      </c>
      <c r="B115" s="50" t="s">
        <v>95</v>
      </c>
      <c r="C115" s="50" t="s">
        <v>222</v>
      </c>
    </row>
    <row r="116" spans="1:3" ht="22.5" customHeight="1" x14ac:dyDescent="0.25">
      <c r="A116" s="50" t="s">
        <v>223</v>
      </c>
      <c r="B116" s="50" t="s">
        <v>225</v>
      </c>
      <c r="C116" s="50" t="s">
        <v>224</v>
      </c>
    </row>
    <row r="117" spans="1:3" ht="22.5" customHeight="1" x14ac:dyDescent="0.25">
      <c r="A117" s="50" t="s">
        <v>96</v>
      </c>
      <c r="B117" s="50" t="s">
        <v>97</v>
      </c>
      <c r="C117" s="50" t="s">
        <v>98</v>
      </c>
    </row>
    <row r="118" spans="1:3" ht="22.5" customHeight="1" x14ac:dyDescent="0.25">
      <c r="A118" s="50" t="s">
        <v>99</v>
      </c>
      <c r="B118" s="50" t="s">
        <v>227</v>
      </c>
      <c r="C118" s="50" t="s">
        <v>226</v>
      </c>
    </row>
    <row r="119" spans="1:3" ht="22.5" customHeight="1" x14ac:dyDescent="0.25">
      <c r="A119" s="15" t="s">
        <v>100</v>
      </c>
      <c r="B119" s="16" t="s">
        <v>229</v>
      </c>
      <c r="C119" s="17" t="s">
        <v>228</v>
      </c>
    </row>
    <row r="120" spans="1:3" ht="22.5" customHeight="1" x14ac:dyDescent="0.25">
      <c r="A120" s="15" t="s">
        <v>101</v>
      </c>
      <c r="B120" s="16" t="s">
        <v>231</v>
      </c>
      <c r="C120" s="17" t="s">
        <v>230</v>
      </c>
    </row>
    <row r="121" spans="1:3" ht="22.5" customHeight="1" x14ac:dyDescent="0.25">
      <c r="A121" s="15" t="s">
        <v>102</v>
      </c>
      <c r="B121" s="16" t="s">
        <v>233</v>
      </c>
      <c r="C121" s="17" t="s">
        <v>232</v>
      </c>
    </row>
    <row r="122" spans="1:3" ht="22.5" customHeight="1" x14ac:dyDescent="0.25">
      <c r="A122" s="15" t="s">
        <v>103</v>
      </c>
      <c r="B122" s="16" t="s">
        <v>104</v>
      </c>
      <c r="C122" s="17" t="s">
        <v>105</v>
      </c>
    </row>
    <row r="123" spans="1:3" ht="22.5" customHeight="1" x14ac:dyDescent="0.25">
      <c r="A123" s="15" t="s">
        <v>234</v>
      </c>
      <c r="B123" s="18" t="s">
        <v>235</v>
      </c>
      <c r="C123" s="17" t="s">
        <v>106</v>
      </c>
    </row>
    <row r="124" spans="1:3" ht="22.5" customHeight="1" x14ac:dyDescent="0.25">
      <c r="A124" s="19" t="s">
        <v>107</v>
      </c>
      <c r="B124" s="20" t="s">
        <v>97</v>
      </c>
      <c r="C124" s="20" t="s">
        <v>98</v>
      </c>
    </row>
    <row r="125" spans="1:3" ht="22.5" customHeight="1" x14ac:dyDescent="0.25">
      <c r="A125" s="19" t="s">
        <v>108</v>
      </c>
      <c r="B125" s="21" t="s">
        <v>97</v>
      </c>
      <c r="C125" s="20" t="s">
        <v>98</v>
      </c>
    </row>
    <row r="126" spans="1:3" ht="22.5" customHeight="1" x14ac:dyDescent="0.25">
      <c r="A126" s="19" t="s">
        <v>109</v>
      </c>
      <c r="B126" s="22" t="s">
        <v>238</v>
      </c>
      <c r="C126" s="20" t="s">
        <v>237</v>
      </c>
    </row>
    <row r="127" spans="1:3" ht="22.5" customHeight="1" x14ac:dyDescent="0.25">
      <c r="A127" s="19" t="s">
        <v>236</v>
      </c>
      <c r="B127" s="20" t="s">
        <v>235</v>
      </c>
      <c r="C127" s="20" t="s">
        <v>106</v>
      </c>
    </row>
    <row r="128" spans="1:3" ht="22.5" customHeight="1" x14ac:dyDescent="0.25">
      <c r="A128" s="23" t="s">
        <v>111</v>
      </c>
      <c r="B128" s="24" t="s">
        <v>240</v>
      </c>
      <c r="C128" s="25" t="s">
        <v>239</v>
      </c>
    </row>
    <row r="129" spans="1:3" ht="22.5" customHeight="1" x14ac:dyDescent="0.25">
      <c r="A129" s="23" t="s">
        <v>113</v>
      </c>
      <c r="B129" s="26" t="s">
        <v>235</v>
      </c>
      <c r="C129" s="25" t="s">
        <v>106</v>
      </c>
    </row>
    <row r="130" spans="1:3" ht="22.5" customHeight="1" x14ac:dyDescent="0.25">
      <c r="A130" s="19" t="s">
        <v>145</v>
      </c>
      <c r="B130" s="19" t="s">
        <v>146</v>
      </c>
      <c r="C130" s="19" t="s">
        <v>147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24</vt:i4>
      </vt:variant>
    </vt:vector>
  </HeadingPairs>
  <TitlesOfParts>
    <vt:vector size="27" baseType="lpstr">
      <vt:lpstr>Hoja1</vt:lpstr>
      <vt:lpstr>Formato PAA</vt:lpstr>
      <vt:lpstr>Listas Desplegables</vt:lpstr>
      <vt:lpstr>ACT</vt:lpstr>
      <vt:lpstr>ACTA</vt:lpstr>
      <vt:lpstr>CRITERIO1</vt:lpstr>
      <vt:lpstr>CRITERIO1A</vt:lpstr>
      <vt:lpstr>CRITERIO2</vt:lpstr>
      <vt:lpstr>CRITERIO2A</vt:lpstr>
      <vt:lpstr>CRITERIO3</vt:lpstr>
      <vt:lpstr>CRITERIO3A</vt:lpstr>
      <vt:lpstr>CRITERIO4</vt:lpstr>
      <vt:lpstr>CRITERIO4A</vt:lpstr>
      <vt:lpstr>CRITERIO5</vt:lpstr>
      <vt:lpstr>CRITERIO5A</vt:lpstr>
      <vt:lpstr>CRITERIO6</vt:lpstr>
      <vt:lpstr>CRITERIO6A</vt:lpstr>
      <vt:lpstr>CRITERIO7</vt:lpstr>
      <vt:lpstr>CRITERIO7A</vt:lpstr>
      <vt:lpstr>CRITERIO8</vt:lpstr>
      <vt:lpstr>CRITERIO8A</vt:lpstr>
      <vt:lpstr>LIDER</vt:lpstr>
      <vt:lpstr>PROCESO</vt:lpstr>
      <vt:lpstr>PROCESO2</vt:lpstr>
      <vt:lpstr>PROF</vt:lpstr>
      <vt:lpstr>PROFA</vt:lpstr>
      <vt:lpstr>'Formato PAA'!Títulos_a_imprimir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Ivonne Andrea Torres Cruz</cp:lastModifiedBy>
  <cp:lastPrinted>2019-01-28T21:17:56Z</cp:lastPrinted>
  <dcterms:created xsi:type="dcterms:W3CDTF">2018-02-07T23:53:02Z</dcterms:created>
  <dcterms:modified xsi:type="dcterms:W3CDTF">2019-01-28T22:09:22Z</dcterms:modified>
</cp:coreProperties>
</file>