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9226"/>
  <workbookPr/>
  <mc:AlternateContent xmlns:mc="http://schemas.openxmlformats.org/markup-compatibility/2006">
    <mc:Choice Requires="x15">
      <x15ac:absPath xmlns:x15ac="http://schemas.microsoft.com/office/spreadsheetml/2010/11/ac" url="C:\Users\itorresc\Documents\2018\PAAC\"/>
    </mc:Choice>
  </mc:AlternateContent>
  <xr:revisionPtr revIDLastSave="0" documentId="13_ncr:1_{C2987CFB-306F-481A-BA77-A4EA8575DE97}" xr6:coauthVersionLast="32" xr6:coauthVersionMax="32" xr10:uidLastSave="{00000000-0000-0000-0000-000000000000}"/>
  <bookViews>
    <workbookView xWindow="0" yWindow="0" windowWidth="24000" windowHeight="9525" tabRatio="792" firstSheet="1" activeTab="1" xr2:uid="{00000000-000D-0000-FFFF-FFFF00000000}"/>
  </bookViews>
  <sheets>
    <sheet name="INFORMACIÓN" sheetId="6" state="hidden" r:id="rId1"/>
    <sheet name="RESUMEN" sheetId="17" r:id="rId2"/>
    <sheet name="1. MATRIZ DE RIESGOS" sheetId="19" r:id="rId3"/>
    <sheet name="2. ANTITRAMITES" sheetId="9" r:id="rId4"/>
    <sheet name="3. RENDICION DE CUENTAS" sheetId="10" r:id="rId5"/>
    <sheet name="4. ATENCION AL CIUDADANO" sheetId="20" r:id="rId6"/>
    <sheet name="5. TRANSPARENCIA" sheetId="12" r:id="rId7"/>
    <sheet name="6. INICIATIVAS" sheetId="13" r:id="rId8"/>
    <sheet name="7. GESTIÓN DE INTEGRIDAD" sheetId="16" r:id="rId9"/>
  </sheets>
  <externalReferences>
    <externalReference r:id="rId10"/>
    <externalReference r:id="rId11"/>
    <externalReference r:id="rId12"/>
    <externalReference r:id="rId13"/>
    <externalReference r:id="rId14"/>
    <externalReference r:id="rId15"/>
    <externalReference r:id="rId16"/>
    <externalReference r:id="rId17"/>
  </externalReferences>
  <definedNames>
    <definedName name="_xlnm._FilterDatabase" localSheetId="2" hidden="1">'1. MATRIZ DE RIESGOS'!$A$8:$BM$78</definedName>
    <definedName name="_xlnm._FilterDatabase" localSheetId="3" hidden="1">'2. ANTITRAMITES'!$A$3:$L$3</definedName>
    <definedName name="_xlnm._FilterDatabase" localSheetId="4" hidden="1">'3. RENDICION DE CUENTAS'!$B$3:$J$26</definedName>
    <definedName name="_xlnm._FilterDatabase" localSheetId="5" hidden="1">'4. ATENCION AL CIUDADANO'!$A$3:$J$13</definedName>
    <definedName name="_xlnm._FilterDatabase" localSheetId="6" hidden="1">'5. TRANSPARENCIA'!$A$3:$K$29</definedName>
    <definedName name="_xlnm._FilterDatabase" localSheetId="7" hidden="1">'6. INICIATIVAS'!$A$3:$J$11</definedName>
    <definedName name="_xlnm.Print_Area" localSheetId="2">'1. MATRIZ DE RIESGOS'!$A$1:$AU$79</definedName>
    <definedName name="_xlnm.Print_Area" localSheetId="3">'2. ANTITRAMITES'!$A$1:$L$6</definedName>
    <definedName name="_xlnm.Print_Area" localSheetId="4">'3. RENDICION DE CUENTAS'!$A$1:$K$40</definedName>
    <definedName name="_xlnm.Print_Area" localSheetId="5">'4. ATENCION AL CIUDADANO'!$A$1:$K$22</definedName>
    <definedName name="_xlnm.Print_Area" localSheetId="6">'5. TRANSPARENCIA'!$A$1:$L$45</definedName>
    <definedName name="_xlnm.Print_Area" localSheetId="7">'6. INICIATIVAS'!$A$1:$K$18</definedName>
    <definedName name="_xlnm.Print_Area" localSheetId="8">'7. GESTIÓN DE INTEGRIDAD'!$A$1:$F$17</definedName>
    <definedName name="_xlnm.Print_Area" localSheetId="1">RESUMEN!$A$1:$E$12</definedName>
    <definedName name="Cargo">[1]INFORMACIÓN!$V$3:$V$14</definedName>
    <definedName name="Clasificacion" localSheetId="2">#REF!</definedName>
    <definedName name="Clasificacion" localSheetId="5">#REF!</definedName>
    <definedName name="Clasificacion" localSheetId="1">#REF!</definedName>
    <definedName name="Clasificacion">#REF!</definedName>
    <definedName name="Dependencia">[1]INFORMACIÓN!$U$3:$U$14</definedName>
    <definedName name="DI" localSheetId="2">[2]INFORMACIÓN!#REF!</definedName>
    <definedName name="DI" localSheetId="5">INFORMACIÓN!#REF!</definedName>
    <definedName name="DI" localSheetId="1">[3]INFORMACIÓN!#REF!</definedName>
    <definedName name="DI">INFORMACIÓN!#REF!</definedName>
    <definedName name="DIA" localSheetId="0">INFORMACIÓN!$AB$3:$AB$18</definedName>
    <definedName name="Frecuencia" localSheetId="1">[4]Hoja1!$C$2:$C$8</definedName>
    <definedName name="Frecuencia">[5]Hoja1!$C$2:$C$8</definedName>
    <definedName name="Herramienta" localSheetId="1">[4]Hoja1!$E$2:$E$10</definedName>
    <definedName name="Herramienta">[5]Hoja1!$E$2:$E$10</definedName>
    <definedName name="Impacto">[6]INFORMACIÓN!$L$13:$L$17</definedName>
    <definedName name="Probabilidad">[6]INFORMACIÓN!$H$4:$H$8</definedName>
    <definedName name="Proceso" localSheetId="1">[7]INFORMACIÓN!$A$3:$A$15</definedName>
    <definedName name="Proceso">[8]INFORMACIÓN!$A$3:$A$15</definedName>
    <definedName name="Procesos" localSheetId="2">#REF!</definedName>
    <definedName name="Procesos" localSheetId="5">#REF!</definedName>
    <definedName name="Procesos" localSheetId="1">#REF!</definedName>
    <definedName name="Procesos">#REF!</definedName>
    <definedName name="riesgos_3">#REF!</definedName>
    <definedName name="Tendencia" localSheetId="1">[4]Hoja1!$D$2:$D$4</definedName>
    <definedName name="Tendencia">[5]Hoja1!$D$2:$D$4</definedName>
    <definedName name="Tipo" localSheetId="1">[4]Hoja1!$A$2:$A$8</definedName>
    <definedName name="Tipo">[5]Hoja1!$A$2:$A$8</definedName>
    <definedName name="TipoInd">[1]INFORMACIÓN!$J$18:$J$20</definedName>
    <definedName name="_xlnm.Print_Titles" localSheetId="2">'1. MATRIZ DE RIESGOS'!$1:$8</definedName>
    <definedName name="_xlnm.Print_Titles" localSheetId="3">'2. ANTITRAMITES'!$2:$3</definedName>
    <definedName name="_xlnm.Print_Titles" localSheetId="4">'3. RENDICION DE CUENTAS'!$1:$3</definedName>
    <definedName name="_xlnm.Print_Titles" localSheetId="5">'4. ATENCION AL CIUDADANO'!$1:$3</definedName>
    <definedName name="_xlnm.Print_Titles" localSheetId="6">'5. TRANSPARENCIA'!$1:$3</definedName>
    <definedName name="_xlnm.Print_Titles" localSheetId="7">'6. INICIATIVAS'!$1:$3</definedName>
    <definedName name="_xlnm.Print_Titles" localSheetId="8">'7. GESTIÓN DE INTEGRIDAD'!$1:$4</definedName>
    <definedName name="_xlnm.Print_Titles" localSheetId="1">RESUMEN!$1:$4</definedName>
  </definedNames>
  <calcPr calcId="179017"/>
</workbook>
</file>

<file path=xl/calcChain.xml><?xml version="1.0" encoding="utf-8"?>
<calcChain xmlns="http://schemas.openxmlformats.org/spreadsheetml/2006/main">
  <c r="D10" i="17" l="1"/>
  <c r="K16" i="13"/>
  <c r="K15" i="13"/>
  <c r="K17" i="13" s="1"/>
  <c r="K18" i="13" s="1"/>
  <c r="D9" i="17"/>
  <c r="L44" i="12"/>
  <c r="L40" i="12"/>
  <c r="L39" i="12"/>
  <c r="L41" i="12"/>
  <c r="L38" i="12"/>
  <c r="L37" i="12"/>
  <c r="L36" i="12"/>
  <c r="L35" i="12"/>
  <c r="L43" i="12"/>
  <c r="L42" i="12"/>
  <c r="L34" i="12"/>
  <c r="L45" i="12" l="1"/>
  <c r="C12" i="17" l="1"/>
  <c r="D8" i="17"/>
  <c r="K22" i="20"/>
  <c r="K20" i="20" l="1"/>
  <c r="K19" i="20"/>
  <c r="K18" i="20"/>
  <c r="D7" i="17"/>
  <c r="K40" i="10"/>
  <c r="K39" i="10"/>
  <c r="K38" i="10"/>
  <c r="K37" i="10"/>
  <c r="K36" i="10"/>
  <c r="K35" i="10"/>
  <c r="K21" i="20" l="1"/>
  <c r="D6" i="17"/>
  <c r="AU17" i="19"/>
  <c r="D5" i="17" s="1"/>
  <c r="AU70" i="19"/>
  <c r="AK72" i="19"/>
  <c r="N72" i="19"/>
  <c r="L72" i="19"/>
  <c r="AK71" i="19"/>
  <c r="N71" i="19"/>
  <c r="L71" i="19"/>
  <c r="N70" i="19"/>
  <c r="L70" i="19"/>
  <c r="R70" i="19" s="1"/>
  <c r="S70" i="19" s="1"/>
  <c r="AK69" i="19"/>
  <c r="S69" i="19"/>
  <c r="N69" i="19"/>
  <c r="L69" i="19"/>
  <c r="AK68" i="19"/>
  <c r="AU68" i="19" s="1"/>
  <c r="AK67" i="19"/>
  <c r="N67" i="19"/>
  <c r="L67" i="19"/>
  <c r="AK66" i="19"/>
  <c r="AU66" i="19" s="1"/>
  <c r="N66" i="19"/>
  <c r="L66" i="19"/>
  <c r="AK65" i="19"/>
  <c r="AU63" i="19" s="1"/>
  <c r="AK64" i="19"/>
  <c r="AK63" i="19"/>
  <c r="AK62" i="19"/>
  <c r="N62" i="19"/>
  <c r="L62" i="19"/>
  <c r="AK61" i="19"/>
  <c r="N61" i="19"/>
  <c r="L61" i="19"/>
  <c r="AK60" i="19"/>
  <c r="N60" i="19"/>
  <c r="L60" i="19"/>
  <c r="AK59" i="19"/>
  <c r="N59" i="19"/>
  <c r="L59" i="19"/>
  <c r="AK58" i="19"/>
  <c r="N58" i="19"/>
  <c r="L58" i="19"/>
  <c r="AK57" i="19"/>
  <c r="N57" i="19"/>
  <c r="L57" i="19"/>
  <c r="AK56" i="19"/>
  <c r="N56" i="19"/>
  <c r="L56" i="19"/>
  <c r="AK55" i="19"/>
  <c r="N55" i="19"/>
  <c r="L55" i="19"/>
  <c r="AK54" i="19"/>
  <c r="N54" i="19"/>
  <c r="L54" i="19"/>
  <c r="AK53" i="19"/>
  <c r="S53" i="19"/>
  <c r="N53" i="19"/>
  <c r="N52" i="19"/>
  <c r="R52" i="19" s="1"/>
  <c r="S52" i="19" s="1"/>
  <c r="AK51" i="19"/>
  <c r="N51" i="19"/>
  <c r="L51" i="19"/>
  <c r="AK50" i="19"/>
  <c r="N50" i="19"/>
  <c r="L50" i="19"/>
  <c r="AK49" i="19"/>
  <c r="N49" i="19"/>
  <c r="L49" i="19"/>
  <c r="AK48" i="19"/>
  <c r="N48" i="19"/>
  <c r="L48" i="19"/>
  <c r="AK47" i="19"/>
  <c r="AK46" i="19"/>
  <c r="AK45" i="19"/>
  <c r="AK44" i="19"/>
  <c r="N44" i="19"/>
  <c r="L44" i="19"/>
  <c r="AK43" i="19"/>
  <c r="N43" i="19"/>
  <c r="L43" i="19"/>
  <c r="AK42" i="19"/>
  <c r="N42" i="19"/>
  <c r="L42" i="19"/>
  <c r="AK41" i="19"/>
  <c r="N41" i="19"/>
  <c r="L41" i="19"/>
  <c r="AK40" i="19"/>
  <c r="N40" i="19"/>
  <c r="L40" i="19"/>
  <c r="AK39" i="19"/>
  <c r="N39" i="19"/>
  <c r="L39" i="19"/>
  <c r="AK38" i="19"/>
  <c r="N38" i="19"/>
  <c r="L38" i="19"/>
  <c r="AK37" i="19"/>
  <c r="N37" i="19"/>
  <c r="L37" i="19"/>
  <c r="AK36" i="19"/>
  <c r="N36" i="19"/>
  <c r="L36" i="19"/>
  <c r="AC35" i="19"/>
  <c r="AK35" i="19" s="1"/>
  <c r="N35" i="19"/>
  <c r="L35" i="19"/>
  <c r="AC34" i="19"/>
  <c r="AK34" i="19" s="1"/>
  <c r="N34" i="19"/>
  <c r="L34" i="19"/>
  <c r="AK33" i="19"/>
  <c r="N33" i="19"/>
  <c r="L33" i="19"/>
  <c r="AK32" i="19"/>
  <c r="N32" i="19"/>
  <c r="L32" i="19"/>
  <c r="AK31" i="19"/>
  <c r="N31" i="19"/>
  <c r="L31" i="19"/>
  <c r="AC30" i="19"/>
  <c r="AK30" i="19" s="1"/>
  <c r="N30" i="19"/>
  <c r="L30" i="19"/>
  <c r="AK29" i="19"/>
  <c r="N29" i="19"/>
  <c r="L29" i="19"/>
  <c r="AK28" i="19"/>
  <c r="N28" i="19"/>
  <c r="L28" i="19"/>
  <c r="AK27" i="19"/>
  <c r="N27" i="19"/>
  <c r="L27" i="19"/>
  <c r="AK26" i="19"/>
  <c r="N26" i="19"/>
  <c r="L26" i="19"/>
  <c r="AK25" i="19"/>
  <c r="N25" i="19"/>
  <c r="L25" i="19"/>
  <c r="AK24" i="19"/>
  <c r="N24" i="19"/>
  <c r="L24" i="19"/>
  <c r="AK23" i="19"/>
  <c r="N23" i="19"/>
  <c r="L23" i="19"/>
  <c r="AK22" i="19"/>
  <c r="N22" i="19"/>
  <c r="L22" i="19"/>
  <c r="AK21" i="19"/>
  <c r="N21" i="19"/>
  <c r="L21" i="19"/>
  <c r="AK20" i="19"/>
  <c r="N20" i="19"/>
  <c r="L20" i="19"/>
  <c r="AK19" i="19"/>
  <c r="N19" i="19"/>
  <c r="L19" i="19"/>
  <c r="AK18" i="19"/>
  <c r="N18" i="19"/>
  <c r="L18" i="19"/>
  <c r="AK17" i="19"/>
  <c r="N17" i="19"/>
  <c r="L17" i="19"/>
  <c r="AK16" i="19"/>
  <c r="N16" i="19"/>
  <c r="R16" i="19" s="1"/>
  <c r="S16" i="19" s="1"/>
  <c r="AK15" i="19"/>
  <c r="S15" i="19"/>
  <c r="N15" i="19"/>
  <c r="L15" i="19"/>
  <c r="AK14" i="19"/>
  <c r="N14" i="19"/>
  <c r="L14" i="19"/>
  <c r="AK13" i="19"/>
  <c r="N13" i="19"/>
  <c r="L13" i="19"/>
  <c r="AK12" i="19"/>
  <c r="AK11" i="19"/>
  <c r="AK10" i="19"/>
  <c r="AK9" i="19"/>
  <c r="D12" i="17" l="1"/>
  <c r="R23" i="19"/>
  <c r="S23" i="19" s="1"/>
  <c r="R27" i="19"/>
  <c r="S27" i="19" s="1"/>
  <c r="AU51" i="19"/>
  <c r="R55" i="19"/>
  <c r="S55" i="19" s="1"/>
  <c r="R59" i="19"/>
  <c r="S59" i="19" s="1"/>
  <c r="AU9" i="19"/>
  <c r="R13" i="19"/>
  <c r="S13" i="19" s="1"/>
  <c r="R25" i="19"/>
  <c r="S25" i="19" s="1"/>
  <c r="AU39" i="19"/>
  <c r="AU45" i="19"/>
  <c r="AU48" i="19"/>
  <c r="AU55" i="19"/>
  <c r="AU59" i="19"/>
  <c r="R67" i="19"/>
  <c r="S67" i="19" s="1"/>
  <c r="AU15" i="19"/>
  <c r="AU30" i="19"/>
  <c r="AU34" i="19"/>
  <c r="R36" i="19"/>
  <c r="S36" i="19" s="1"/>
  <c r="R37" i="19"/>
  <c r="S37" i="19" s="1"/>
  <c r="R40" i="19"/>
  <c r="S40" i="19" s="1"/>
  <c r="R44" i="19"/>
  <c r="S44" i="19" s="1"/>
  <c r="AU21" i="19"/>
  <c r="R18" i="19"/>
  <c r="S18" i="19" s="1"/>
  <c r="R30" i="19"/>
  <c r="S30" i="19" s="1"/>
  <c r="R31" i="19"/>
  <c r="S31" i="19" s="1"/>
  <c r="R34" i="19"/>
  <c r="S34" i="19" s="1"/>
  <c r="R21" i="19"/>
  <c r="S21" i="19" s="1"/>
  <c r="R28" i="19"/>
  <c r="S28" i="19" s="1"/>
  <c r="R35" i="19"/>
  <c r="S35" i="19" s="1"/>
  <c r="R39" i="19"/>
  <c r="S39" i="19" s="1"/>
  <c r="R56" i="19"/>
  <c r="S56" i="19" s="1"/>
  <c r="R57" i="19"/>
  <c r="S57" i="19" s="1"/>
  <c r="R60" i="19"/>
  <c r="S60" i="19" s="1"/>
  <c r="R19" i="19"/>
  <c r="S19" i="19" s="1"/>
  <c r="R29" i="19"/>
  <c r="S29" i="19" s="1"/>
  <c r="R33" i="19"/>
  <c r="S33" i="19" s="1"/>
  <c r="R48" i="19"/>
  <c r="S48" i="19" s="1"/>
  <c r="R54" i="19"/>
  <c r="S54" i="19" s="1"/>
  <c r="R71" i="19"/>
  <c r="S71" i="19" s="1"/>
  <c r="R20" i="19"/>
  <c r="S20" i="19" s="1"/>
  <c r="R41" i="19"/>
  <c r="S41" i="19" s="1"/>
  <c r="R49" i="19"/>
  <c r="S49" i="19" s="1"/>
  <c r="R61" i="19"/>
  <c r="S61" i="19" s="1"/>
  <c r="R66" i="19"/>
  <c r="S66" i="19" s="1"/>
  <c r="R72" i="19"/>
  <c r="S72" i="19" s="1"/>
  <c r="R14" i="19"/>
  <c r="S14" i="19" s="1"/>
  <c r="R17" i="19"/>
  <c r="S17" i="19" s="1"/>
  <c r="R22" i="19"/>
  <c r="S22" i="19" s="1"/>
  <c r="R24" i="19"/>
  <c r="S24" i="19" s="1"/>
  <c r="R32" i="19"/>
  <c r="S32" i="19" s="1"/>
  <c r="R38" i="19"/>
  <c r="S38" i="19" s="1"/>
  <c r="R43" i="19"/>
  <c r="S43" i="19" s="1"/>
  <c r="R51" i="19"/>
  <c r="S51" i="19" s="1"/>
  <c r="R58" i="19"/>
  <c r="S58" i="19" s="1"/>
  <c r="R26" i="19"/>
  <c r="S26" i="19" s="1"/>
  <c r="R42" i="19"/>
  <c r="S42" i="19" s="1"/>
  <c r="R50" i="19"/>
  <c r="S50" i="19" s="1"/>
  <c r="R62" i="19"/>
  <c r="S62" i="19" s="1"/>
  <c r="B12" i="17" l="1"/>
  <c r="AD4" i="6" l="1"/>
  <c r="AD5" i="6" s="1"/>
  <c r="AD6" i="6" s="1"/>
  <c r="AD7" i="6" s="1"/>
  <c r="AD8" i="6" s="1"/>
  <c r="AD9" i="6" s="1"/>
  <c r="AB4" i="6"/>
  <c r="AB5" i="6" s="1"/>
  <c r="AB6" i="6" s="1"/>
  <c r="AB7" i="6" s="1"/>
  <c r="AB8" i="6" s="1"/>
  <c r="AB9" i="6" s="1"/>
  <c r="AB10" i="6" s="1"/>
  <c r="AB11" i="6" s="1"/>
  <c r="AB12" i="6" s="1"/>
  <c r="AB13" i="6" s="1"/>
  <c r="AB14" i="6" s="1"/>
  <c r="AB15" i="6" s="1"/>
  <c r="AB16" i="6" s="1"/>
  <c r="AB17" i="6" s="1"/>
  <c r="AB18" i="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xml:space="preserve"> </author>
    <author>ANDRES</author>
    <author>Claudia Marcela García</author>
    <author>Maria Fernanda Narvaez Patio</author>
    <author>Héctor Andrés Mejía Mejía</author>
    <author>CLAUDIA YANET D'ANTONIO ADAME</author>
  </authors>
  <commentList>
    <comment ref="O8" authorId="0" shapeId="0" xr:uid="{EAC52B37-7D14-42FD-9C39-69EC5C2B726E}">
      <text>
        <r>
          <rPr>
            <b/>
            <sz val="8"/>
            <color rgb="FF000000"/>
            <rFont val="Tahoma"/>
            <family val="2"/>
          </rPr>
          <t>Control de riesgo:</t>
        </r>
        <r>
          <rPr>
            <sz val="8"/>
            <color rgb="FF000000"/>
            <rFont val="Tahoma"/>
            <family val="2"/>
          </rPr>
          <t xml:space="preserve">
0,5 = Los controles son efectivos y están documentados
1 = No existen controles, no son efectivos o no están documentados</t>
        </r>
      </text>
    </comment>
    <comment ref="AB15" authorId="1" shapeId="0" xr:uid="{25136AA9-FA71-43FD-8579-8ED99F235474}">
      <text>
        <r>
          <rPr>
            <b/>
            <sz val="9"/>
            <color indexed="81"/>
            <rFont val="Arial"/>
            <family val="2"/>
          </rPr>
          <t>ANDRES:</t>
        </r>
        <r>
          <rPr>
            <sz val="9"/>
            <color indexed="81"/>
            <rFont val="Arial"/>
            <family val="2"/>
          </rPr>
          <t xml:space="preserve">
Deben incluirse estrategias comunicativas presenciales para promomocionar las visitas virtuales y seguimiento a medios digitales </t>
        </r>
      </text>
    </comment>
    <comment ref="X23" authorId="2" shapeId="0" xr:uid="{66309930-61AB-435D-BB59-B0964E88DFF5}">
      <text>
        <r>
          <rPr>
            <b/>
            <sz val="9"/>
            <color indexed="81"/>
            <rFont val="Tahoma"/>
            <family val="2"/>
          </rPr>
          <t>Claudia Marcela García:</t>
        </r>
        <r>
          <rPr>
            <sz val="9"/>
            <color indexed="81"/>
            <rFont val="Tahoma"/>
            <family val="2"/>
          </rPr>
          <t xml:space="preserve">
el indicador no es de eficacia? </t>
        </r>
      </text>
    </comment>
    <comment ref="AB23" authorId="2" shapeId="0" xr:uid="{90D953A4-310B-411D-A2CC-6B5F71B8F361}">
      <text>
        <r>
          <rPr>
            <b/>
            <sz val="9"/>
            <color indexed="81"/>
            <rFont val="Tahoma"/>
            <family val="2"/>
          </rPr>
          <t>Claudia Marcela García:</t>
        </r>
        <r>
          <rPr>
            <sz val="9"/>
            <color indexed="81"/>
            <rFont val="Tahoma"/>
            <family val="2"/>
          </rPr>
          <t xml:space="preserve">
se añade la actividad 2, para complementar la gestión y mitigar el reiesgo </t>
        </r>
      </text>
    </comment>
    <comment ref="T28" authorId="2" shapeId="0" xr:uid="{7389FFF5-D94E-47ED-BDF8-2E7C89F8634E}">
      <text>
        <r>
          <rPr>
            <b/>
            <sz val="9"/>
            <color indexed="81"/>
            <rFont val="Tahoma"/>
            <family val="2"/>
          </rPr>
          <t>Claudia Marcela García:</t>
        </r>
        <r>
          <rPr>
            <sz val="9"/>
            <color indexed="81"/>
            <rFont val="Tahoma"/>
            <family val="2"/>
          </rPr>
          <t xml:space="preserve">
Validar la redacción que es area de procedimeintos? De donde es ? Deben ser claros ! </t>
        </r>
      </text>
    </comment>
    <comment ref="Y29" authorId="2" shapeId="0" xr:uid="{FF4D83EC-0D16-42E1-9660-661AA8A62DE5}">
      <text>
        <r>
          <rPr>
            <b/>
            <sz val="9"/>
            <color indexed="81"/>
            <rFont val="Tahoma"/>
            <family val="2"/>
          </rPr>
          <t>Claudia Marcela García:</t>
        </r>
        <r>
          <rPr>
            <sz val="9"/>
            <color indexed="81"/>
            <rFont val="Tahoma"/>
            <family val="2"/>
          </rPr>
          <t xml:space="preserve">
el enfoque debe ser el Restraso, gue lo identificado en el riesgo, ajustar, que harán? </t>
        </r>
      </text>
    </comment>
    <comment ref="F34" authorId="3" shapeId="0" xr:uid="{E2F4BD49-5475-4333-ABC2-D66AABEBDCAD}">
      <text>
        <r>
          <rPr>
            <b/>
            <sz val="9"/>
            <color indexed="81"/>
            <rFont val="Tahoma"/>
            <family val="2"/>
          </rPr>
          <t xml:space="preserve">Maria Fernanda Narvaez Patío: El proceso de Mejoramiento de Barrios es el número 6  </t>
        </r>
      </text>
    </comment>
    <comment ref="AB34" authorId="2" shapeId="0" xr:uid="{30AE2A22-13B4-4117-B750-BB282B861B5A}">
      <text>
        <r>
          <rPr>
            <b/>
            <sz val="9"/>
            <color indexed="81"/>
            <rFont val="Tahoma"/>
            <family val="2"/>
          </rPr>
          <t>Claudia Marcela García:</t>
        </r>
        <r>
          <rPr>
            <sz val="9"/>
            <color indexed="81"/>
            <rFont val="Tahoma"/>
            <family val="2"/>
          </rPr>
          <t xml:space="preserve">
Mencionas las herramientas del SIG, cual sería ? </t>
        </r>
      </text>
    </comment>
    <comment ref="AL34" authorId="2" shapeId="0" xr:uid="{5A024142-B124-408C-9E4E-312711DA8441}">
      <text>
        <r>
          <rPr>
            <b/>
            <sz val="9"/>
            <color indexed="81"/>
            <rFont val="Tahoma"/>
            <family val="2"/>
          </rPr>
          <t>Claudia Marcela García:</t>
        </r>
        <r>
          <rPr>
            <sz val="9"/>
            <color indexed="81"/>
            <rFont val="Tahoma"/>
            <family val="2"/>
          </rPr>
          <t xml:space="preserve">
el fuss y Plan de adquisiciones, son herramientas de los proce¿yectos, pero no estan dentro del SIG, revisar y ajustar. </t>
        </r>
      </text>
    </comment>
    <comment ref="P38" authorId="2" shapeId="0" xr:uid="{6E37342B-228E-468F-AFDD-B9921C9C857D}">
      <text>
        <r>
          <rPr>
            <b/>
            <sz val="9"/>
            <color indexed="81"/>
            <rFont val="Tahoma"/>
            <family val="2"/>
          </rPr>
          <t>Claudia Marcela García:</t>
        </r>
        <r>
          <rPr>
            <sz val="9"/>
            <color indexed="81"/>
            <rFont val="Tahoma"/>
            <family val="2"/>
          </rPr>
          <t xml:space="preserve">
Las herramientas que relacioans son del proyecto, aun no son herramientas del SIG, revisar - </t>
        </r>
      </text>
    </comment>
    <comment ref="AG40" authorId="4" shapeId="0" xr:uid="{89CB1B46-CA51-4BBF-A202-4DEC8634F943}">
      <text>
        <r>
          <rPr>
            <b/>
            <sz val="9"/>
            <color indexed="81"/>
            <rFont val="Tahoma"/>
            <family val="2"/>
          </rPr>
          <t>Héctor Andrés Mejía Mejía:</t>
        </r>
        <r>
          <rPr>
            <sz val="9"/>
            <color indexed="81"/>
            <rFont val="Tahoma"/>
            <family val="2"/>
          </rPr>
          <t xml:space="preserve">
se realizo algun avance en la actividad?</t>
        </r>
      </text>
    </comment>
    <comment ref="AH40" authorId="4" shapeId="0" xr:uid="{145BC43C-DB03-480E-A3DD-10479DA02D8B}">
      <text>
        <r>
          <rPr>
            <b/>
            <sz val="9"/>
            <color indexed="81"/>
            <rFont val="Tahoma"/>
            <family val="2"/>
          </rPr>
          <t>Héctor Andrés Mejía Mejía:</t>
        </r>
        <r>
          <rPr>
            <sz val="9"/>
            <color indexed="81"/>
            <rFont val="Tahoma"/>
            <family val="2"/>
          </rPr>
          <t xml:space="preserve">
Que avances actividades se pueden reportar en el periodo</t>
        </r>
      </text>
    </comment>
    <comment ref="P58" authorId="2" shapeId="0" xr:uid="{76B76C98-BBE5-4EA0-A44C-6261073138AA}">
      <text>
        <r>
          <rPr>
            <b/>
            <sz val="9"/>
            <color indexed="81"/>
            <rFont val="Tahoma"/>
            <family val="2"/>
          </rPr>
          <t>Claudia Marcela García:</t>
        </r>
        <r>
          <rPr>
            <sz val="9"/>
            <color indexed="81"/>
            <rFont val="Tahoma"/>
            <family val="2"/>
          </rPr>
          <t xml:space="preserve">
revisar redacción, debe ser coherente con el riesgo de corrupción </t>
        </r>
      </text>
    </comment>
    <comment ref="V71" authorId="5" shapeId="0" xr:uid="{5EC5275C-B6BB-4482-8265-BE14D1A9F3AB}">
      <text>
        <r>
          <rPr>
            <b/>
            <sz val="9"/>
            <color indexed="81"/>
            <rFont val="Tahoma"/>
            <family val="2"/>
          </rPr>
          <t>CLAUDIA YANET D'ANTONIO ADAME:</t>
        </r>
        <r>
          <rPr>
            <sz val="9"/>
            <color indexed="81"/>
            <rFont val="Tahoma"/>
            <family val="2"/>
          </rPr>
          <t xml:space="preserve">
Yo lo expresaria:  Auditorias realizadas en el trimestre/ auditorias programadas en el trimestre*100%    
este resultado me da el reporte de  avance auditorias </t>
        </r>
      </text>
    </comment>
  </commentList>
</comments>
</file>

<file path=xl/sharedStrings.xml><?xml version="1.0" encoding="utf-8"?>
<sst xmlns="http://schemas.openxmlformats.org/spreadsheetml/2006/main" count="2754" uniqueCount="1439">
  <si>
    <t xml:space="preserve">PROCESO </t>
  </si>
  <si>
    <t>Mejoramiento de Vivienda</t>
  </si>
  <si>
    <t>Mejoramiento de Barrios</t>
  </si>
  <si>
    <t>Comunicaciones</t>
  </si>
  <si>
    <t>Gestión estratégica</t>
  </si>
  <si>
    <t>Gestión Humana</t>
  </si>
  <si>
    <t>Administración, Seguimiento y Control de Recursos</t>
  </si>
  <si>
    <t>Administración de la Información</t>
  </si>
  <si>
    <t>Reasentamientos Humanos</t>
  </si>
  <si>
    <t>Urbanizaciones y Titulación</t>
  </si>
  <si>
    <t>Evaluación de la Gestión</t>
  </si>
  <si>
    <t>CLASIFICACIÓN DEL RIESGO</t>
  </si>
  <si>
    <t>Casi con certeza</t>
  </si>
  <si>
    <t>Probable</t>
  </si>
  <si>
    <t>Posible</t>
  </si>
  <si>
    <t>Improbable</t>
  </si>
  <si>
    <t>Raro</t>
  </si>
  <si>
    <t>Se espera que ocurra en la mayoría de las circunstancias</t>
  </si>
  <si>
    <t>Probablemente ocurrirá en la mayoría de las circunstancias</t>
  </si>
  <si>
    <t>Podría ocurrir en algún momento</t>
  </si>
  <si>
    <t>Pudo ocurrir en algún momento</t>
  </si>
  <si>
    <t>Puede ocurrir en circunstancias excepcionales</t>
  </si>
  <si>
    <t>CONCEPTO</t>
  </si>
  <si>
    <t>CALIF.</t>
  </si>
  <si>
    <t>DESCRIPCIÓN</t>
  </si>
  <si>
    <t>CALIFICACIÓN DE LA PROBABILIDAD</t>
  </si>
  <si>
    <t>CRITEROS</t>
  </si>
  <si>
    <t>VALORACIÓN DESPUES DE CONTROLES</t>
  </si>
  <si>
    <t>Están relacionados con la percepción y la confianza por parte de la ciudadanía hacia la institución.</t>
  </si>
  <si>
    <t>PLAN DE MANEJO</t>
  </si>
  <si>
    <t>Tomar las medidas encaminadas a prevenir su materialización. Es siempre la primera alternativa a considerar, se logra cuando al interior de los procesos se generan cambios  sustanciales por mejoramiento, rediseño o
eliminación, resultado de unos adecuados controles y acciones emprendidas.</t>
  </si>
  <si>
    <t>IMPACTO</t>
  </si>
  <si>
    <t>Insignificante</t>
  </si>
  <si>
    <t>Menor</t>
  </si>
  <si>
    <t>Moderado</t>
  </si>
  <si>
    <t>Mayor</t>
  </si>
  <si>
    <t>Catastrófico</t>
  </si>
  <si>
    <t>DÍAS</t>
  </si>
  <si>
    <t>MESES</t>
  </si>
  <si>
    <t>AÑOS</t>
  </si>
  <si>
    <t xml:space="preserve">ENERO </t>
  </si>
  <si>
    <t>FEBRERO</t>
  </si>
  <si>
    <t>MARZO</t>
  </si>
  <si>
    <t>ABRIL</t>
  </si>
  <si>
    <t>MAYO</t>
  </si>
  <si>
    <t>JUNIO</t>
  </si>
  <si>
    <t>JULIO</t>
  </si>
  <si>
    <t>AGOSTO</t>
  </si>
  <si>
    <t>SEPTIEMBRE</t>
  </si>
  <si>
    <t>OCTUBRE</t>
  </si>
  <si>
    <t>NOVIEMBRE</t>
  </si>
  <si>
    <t>DICIEMBRE</t>
  </si>
  <si>
    <t>TIPO DE INDICADOR</t>
  </si>
  <si>
    <t>FRECUENCIA MEDICION</t>
  </si>
  <si>
    <t>TENDENCIA</t>
  </si>
  <si>
    <t>OBJETIVOS DE CALIDAD</t>
  </si>
  <si>
    <t>Son aquellos que se asocian con toda posibilidad de que suceda algo relacionado con el cumplimiento de los objetivos estratégicos, la continuidad del negocio, la sostenibilidad y subsistencia de la entidad y organismo distrital en el corto, mediano y largo plazo</t>
  </si>
  <si>
    <t>Son aquellos relacionados con la parte técnica que provienen de la operación cotidiana y específica de cada proceso. Dentro de ellos se pueden encontrar deficiencias en los sistemas de información, insuficiencias en la comunicación o desarticulación en el modelo de operación, lo cual conduce a ineficiencias, corrupción e incumplimiento de los objetivos institucionales.</t>
  </si>
  <si>
    <t>Son aquellos que representen un daño económico a la entidad y organismo distrital y/o detrimento patrimonial. Pueden estar relacionados con temas tales como la ejecución presupuestal, pagos, ineficiencias operacionales o manejo de excedentes y bienes.</t>
  </si>
  <si>
    <t>Son aquellos  que se relacionan tanto con los daños generados por la violación de una prescripción u obligación legal, incumplimiento a políticas internas, como la volatilidad normativa. Dentro de este tipo se pueden agrupar los incumplimientos a obligaciones tributarias, a tiempos en la prestación de estados financieros a solicitudes de información y demás incumplimientos legales aplicables.</t>
  </si>
  <si>
    <t>Son aquellos que tienen que ver la capacidad de la entidad y organismos para que la tecnología disponible satisfaga sus necesidades actuales y futuras en aras de garantizar el cumplimiento de su misión y objetivos institucionales</t>
  </si>
  <si>
    <t>Son aquellos generados por la exposición a factores internos y externos que afectan el medio ambiente de la entidad y organismo distrital (la contaminación, ambientes poco saludables, malos hábitos) inherentes a las actividades que desarrolla en cada proceso</t>
  </si>
  <si>
    <t>Se entiende por riesgo de corrupción la posibilidad de que por acción u omisión, mediante el uso indebido de poder, de los recursos o de la información, se lesionen los intereses de una entidad y en consecuencia del estado, para la obtención de un beneficio particular</t>
  </si>
  <si>
    <t>Queda un riesgo residual que se mantiene, en este caso, el gerente del proceso simplemente acepta la pérdida residual probable y elabora planes de contingencia para su manejo.</t>
  </si>
  <si>
    <t xml:space="preserve">Reducir el efecto a través del traspaso de las pérdidas a otras organizaciones, como en el caso de los contratos de seguros o a través de otros medios que permiten distribuir una porción del riesgo con otra entidad, como en los contratos a riesgo compartido. </t>
  </si>
  <si>
    <t xml:space="preserve">Tomar medidas encaminadas a disminuir tanto la probabilidad (medidas de prevención), como el impacto (medidas de protección). La reducción del riesgo es  probablemente el método más sencillo y económico para superar las debilidades antes de aplicar medidas más costosas y difíciles. </t>
  </si>
  <si>
    <t>Tecnología</t>
  </si>
  <si>
    <t>Adquisición de Bienes y Servicios</t>
  </si>
  <si>
    <t>DEPENDENCIA</t>
  </si>
  <si>
    <t>CARGO</t>
  </si>
  <si>
    <t>DIRECCIÓN GENERAL</t>
  </si>
  <si>
    <t>CONTROL INTERNO</t>
  </si>
  <si>
    <t>OFICINA ASESORA DE PLANEACIÓN</t>
  </si>
  <si>
    <t>OFICINA ASESORA DE COMUNICACIONES</t>
  </si>
  <si>
    <t>DIRECCIÓN DE REASENTAMIENTOS</t>
  </si>
  <si>
    <t>DIRECCIÓN DE MEJORAMIENTO DE BARRIOS</t>
  </si>
  <si>
    <t>DIRECCIÓN DE MEJORAMIENTO DE VIVIENDA</t>
  </si>
  <si>
    <t>DIRECCIÓN DE URBANIZACIONES Y TITULACIÓN</t>
  </si>
  <si>
    <t>DIRECCIÓN JURÍDICA</t>
  </si>
  <si>
    <t>DIRECCIÓN DE GESTIÓN CORPORATIVA Y CID</t>
  </si>
  <si>
    <t>SUBDIRECCIÓN ADMINISTRATIVA</t>
  </si>
  <si>
    <t>SUBDIRECCIÓN FINANCIERA</t>
  </si>
  <si>
    <t>DIRECTOR (A) GENERAL</t>
  </si>
  <si>
    <t>JEFE OFICINA ASESORA</t>
  </si>
  <si>
    <t xml:space="preserve">DIRECTOR (A) </t>
  </si>
  <si>
    <t>JEFE OFICINA ASESORA DE PLANEACIÓN</t>
  </si>
  <si>
    <t>JEFE OFICINA ASESORA DE COMUNICACIONES</t>
  </si>
  <si>
    <t>DIRECTOR (A) REASENTAMIENTOS</t>
  </si>
  <si>
    <t>DIRECTOR (A) DE MEJORAMIENTO DE BARRIOS</t>
  </si>
  <si>
    <t>DIRECTOR (A) DE MEJORAMIENTO DE VIVIENDA</t>
  </si>
  <si>
    <t>DIRECTOR (A) DE URBANIZACIONES Y TITULACIÓN</t>
  </si>
  <si>
    <t>DIRECTOR (A) JURÍDICO (A)</t>
  </si>
  <si>
    <t>DIRECTOR (A) DE GESTIÓN CORPORATIVA Y CID</t>
  </si>
  <si>
    <t>SUBIDRECTOR (A)  ADMINISTRATIVO (A)</t>
  </si>
  <si>
    <t>SUBIDRECTOR (A)  FINANCIERO(A)</t>
  </si>
  <si>
    <t>ASESOR  CONTROL INTERNO</t>
  </si>
  <si>
    <t>RESPONSABLE</t>
  </si>
  <si>
    <t>CARGO GENERAL</t>
  </si>
  <si>
    <t xml:space="preserve">ASESOR  </t>
  </si>
  <si>
    <t>PROFESIONAL ESPECIALIZADO</t>
  </si>
  <si>
    <t>PROFESIONAL UNIVERSITARIO</t>
  </si>
  <si>
    <t>CONTRATISTA</t>
  </si>
  <si>
    <t>Prevención del Daño Antijurídico y Representación Judicial</t>
  </si>
  <si>
    <t>OBJETIVO DEL PROCESO</t>
  </si>
  <si>
    <t>Formular lineamientos, metodologías y estrategias que le permitan a la Caja de la Vivienda Popular contar con instrumentos adecuados para la planeación, seguimiento y control de las acciones ejecutadas, en virtud de la misión y funciones encomendadas a la entidad</t>
  </si>
  <si>
    <t>Contribuir a la transparencia de las actuaciones de la entidad, a través de la implementación de mecanismos de comunicación  y el cumplimiento de obligaciones de información interna y externa</t>
  </si>
  <si>
    <t xml:space="preserve">Contribuir a la protección del derecho fundamental a la vida de los hogares localizados en zonas de alto riesgo no mitigable y a la recuperación del espacio, a través de la ejecución de acciones de intervención integral.
</t>
  </si>
  <si>
    <t xml:space="preserve">Asesorar técnica, jurídica y socialmente a las familias de estrato 1 y 2 que se encuentren ocupando bienes fiscales o privados en barrios legalizados para que obtengan, a través de los mecanismos establecidos por la ley, el título de propiedad de su vivienda. Definir el conjunto de acciones o actividades que permiten la generación de proyectos urbanísticos en los predios de la Caja de la Vivienda Popular.
</t>
  </si>
  <si>
    <t xml:space="preserve">Ejecutar obras de intervención física a escala barrial y/o obras menores de espacio público en los barrios ubicados en las UPZs priorizadas por el sector Hábitat,  mediante la ejecución de acciones conjuntas, articuladas y sostenibles, que contribuyan a complementar el desarrollo urbano de la ciudad en zonas con alta vulnerabilidad.
</t>
  </si>
  <si>
    <t xml:space="preserve">Prestar asistencia técnica, legal y financiera  que permita mejorar las condiciones constructivas y de habitabilidad de los inmuebles localizados en las Unidades de Planeamiento Zonal (UPZ) de Mejoramiento integral, con el fin de garantizar el derecho a la vida y a una vivienda digna.
</t>
  </si>
  <si>
    <t xml:space="preserve">Contribuir al logro de los objetivos institucionales a través de la gestión de instrumentos administrativos que permitan mejorar las competencias y la calidad de vida de los funcionarios de la entidad. 
</t>
  </si>
  <si>
    <t>Administrar el flujo de información de la entidad, a través de la implementación de lineamientos y mecanismos de control que permitan guardar la debida confidencialidad, integridad y disponibilidad de la información</t>
  </si>
  <si>
    <t>Coordinar la adquisición de los bienes y servicios de la Caja de la Vivienda Popular, atendiendo principios de transparencia, economía y responsabilidad</t>
  </si>
  <si>
    <t>Evaluar la eficiencia, eficacia y efectividad de los procesos, el nivel de ejecución de los planes y programas, y el resultado de la gestión, con el fin de generar recomendaciones para orientar las acciones de mejoramiento de la entidad</t>
  </si>
  <si>
    <t>Evitar</t>
  </si>
  <si>
    <t>Reducir</t>
  </si>
  <si>
    <t>Compartir o transferir</t>
  </si>
  <si>
    <t>Asumir</t>
  </si>
  <si>
    <t>Eficacia</t>
  </si>
  <si>
    <t>Eficiencia</t>
  </si>
  <si>
    <t>Efectividad</t>
  </si>
  <si>
    <t>Trimestral</t>
  </si>
  <si>
    <t>Semestral</t>
  </si>
  <si>
    <t>Anual</t>
  </si>
  <si>
    <t>Maximización</t>
  </si>
  <si>
    <t>Minimización</t>
  </si>
  <si>
    <t>Los controles existen , son efectivos y están documentados</t>
  </si>
  <si>
    <t>No existen controles, no son efectivos, no están documentados</t>
  </si>
  <si>
    <t>Estratégico</t>
  </si>
  <si>
    <t>Operativo</t>
  </si>
  <si>
    <t>Financieros</t>
  </si>
  <si>
    <t>Normativos</t>
  </si>
  <si>
    <t>Imagen</t>
  </si>
  <si>
    <t>Ambientales y de Salud Ocupacional</t>
  </si>
  <si>
    <t>Corrupción</t>
  </si>
  <si>
    <t>1. Fortalecer la gestión de la entidad a través de un talento humano comprometido que contribuya a la eficiencia, eficacia y efectividad administrativa y al cumplimiento de las metas institucionales al servicio de la población sujeta de atención.</t>
  </si>
  <si>
    <t>2. Promover una comunicación integral para construir relaciones de confianza con los actores con los cuales interactúa la entidad.</t>
  </si>
  <si>
    <t>3. Promover la cultura de transparencia y probidad en desarrollo de los objetivos y procesos de la entidad.</t>
  </si>
  <si>
    <t>4. Adoptar soluciones tecnológicas de punta que respondan a las necesidades de la entidad y que contribuyan al alcance de las metas institucionales.</t>
  </si>
  <si>
    <t>5. Desarrollar e implementar un sistema integrado de gestión institucional basado en procesos y la mejora continua.</t>
  </si>
  <si>
    <t>Controlar la causación del perjuicio resultante de la acción u omisión de los servidores públicos, a través del análisis histórico de la información, la generación e implementación de controles y la ejecución del respectivo seguimiento.</t>
  </si>
  <si>
    <t xml:space="preserve">Manejar los recursos administrativos y financieros de la Caja de la Vivienda Popular, a través de la adecuada programación de caja, la custodia de los bienes de propiedad de la entidad y el registro de las operaciones financieras y contables, de conformidad con los principios y normatividad legal vigente. </t>
  </si>
  <si>
    <t>Nº</t>
  </si>
  <si>
    <t>Descripción de la acción</t>
  </si>
  <si>
    <t>Responsable</t>
  </si>
  <si>
    <t>Fecha inicio</t>
  </si>
  <si>
    <t>Fecha final</t>
  </si>
  <si>
    <t>Producto y/o beneficio</t>
  </si>
  <si>
    <t>Evidencia</t>
  </si>
  <si>
    <t>Descripción avance</t>
  </si>
  <si>
    <t xml:space="preserve">Jefe Oficina Asesora de Planeación en conjunto con el Director (a) General </t>
  </si>
  <si>
    <t xml:space="preserve">Informe de Encuentro con la ciudadanía
Evaluación de la Rendición de Cuentas (208-PLA-Ft- 58) </t>
  </si>
  <si>
    <t>Director(a) de Mejoramiento de Barrios en conjunto con la Oficina Asesora de Comunicaciones</t>
  </si>
  <si>
    <t>Escenario o evento  con participación ciudadana programado</t>
  </si>
  <si>
    <t>Director(a) de Urbanizaciones y Titulación en conjunto con la Oficina Asesora de Comunicaciones</t>
  </si>
  <si>
    <t>Escenario o evento de participación ciudadana definido</t>
  </si>
  <si>
    <t>Director(a) Reasentamientos  en conjunto con la Oficina Asesora de Comunicaciones</t>
  </si>
  <si>
    <t>Generar informacion de calidad y en lenguaje comprensible</t>
  </si>
  <si>
    <t xml:space="preserve">Informe de desarrollo estrategia de comunicaciones </t>
  </si>
  <si>
    <t xml:space="preserve">Informes con evidencia de diáologo en los Espacios de Encuentro Ciudadano, En Redes Sociales (Campaña Diálogo)  </t>
  </si>
  <si>
    <t xml:space="preserve">Director(a) de Mejoramiento de Barrios </t>
  </si>
  <si>
    <t xml:space="preserve">Director(a) de Reasentamientos </t>
  </si>
  <si>
    <t>Informe de Rendición de Cuentas en el Formato Institucional</t>
  </si>
  <si>
    <t xml:space="preserve">Evaluar los escenarios o eventos de participación ciudadana a través de los(as) ciudadanos(as) </t>
  </si>
  <si>
    <t>Director(a) de Urbanizaciones y Titulación</t>
  </si>
  <si>
    <t>Inmediata (una vez finalice el escenario o evento de participación ciudadana)</t>
  </si>
  <si>
    <t>Asesor de Control Interno</t>
  </si>
  <si>
    <t>Inmediata (una vez finalice la rendición de cuentas)</t>
  </si>
  <si>
    <t>Proceso de Rendición de Cuentas evaluado por Control Interno</t>
  </si>
  <si>
    <t>Director(a) de Mejoramiento de Vivienda</t>
  </si>
  <si>
    <t xml:space="preserve">Fortalecimiento de la Ventanilla única de correspondencia y articulación con la gestión documental según Acuerdo 060 de 2001  </t>
  </si>
  <si>
    <t>Subdirección Administrativa</t>
  </si>
  <si>
    <t>Incorporar en el presupuesto recursos que mejoren la atencion al ciudadano</t>
  </si>
  <si>
    <t>Dirección de Gestión Corporativa - CID</t>
  </si>
  <si>
    <t>Rubro en presupuesto para atencion al ciudadano</t>
  </si>
  <si>
    <t xml:space="preserve">Fortalecimiento del canal presencial con la atención adecuada para personas con  limitación auditiva de acuerdo a la Ley 982 del 2005  </t>
  </si>
  <si>
    <t xml:space="preserve">Servicio al Ciudadano </t>
  </si>
  <si>
    <t>Contratar 2 personas  con conociemiento y experiencia  en la lengua de señas colombiana ( LSC ) para la atención a la ciudadania y capacitar a los funcionario / contratistas de la CVP</t>
  </si>
  <si>
    <t>Senbilizar y socializar a los(as) funcionarios(as)  y contratistas  el documento 208-SADM-Mn-01 MANUAL DE SERVICIO AL CIUDADANO</t>
  </si>
  <si>
    <t xml:space="preserve">Funcionarios(as) sensibilizados y socializados en la política de tratamiento de datos de personales </t>
  </si>
  <si>
    <t>Revisar la pertinencia de la documentación del proceso Servicio al Ciudadano, frente a la atencion al usuario, para incentivar la mejora continua</t>
  </si>
  <si>
    <t xml:space="preserve">Documentosen versión actualizada, cuando se requiera </t>
  </si>
  <si>
    <t xml:space="preserve">Informe de desarrollo estraregia de comunicaciones </t>
  </si>
  <si>
    <t>Consolidar mensualmente las estadísticas de asistencia y evaluación del servicio en el canal presencial para los ciudadanos y ciudadanas atendidas en la oficina de Servicio al ciudadano</t>
  </si>
  <si>
    <t>Permanente</t>
  </si>
  <si>
    <t>Informe de asistencia y evaluación por parte del área de Servicio al Ciudadano</t>
  </si>
  <si>
    <t>Fortalecer de manera  permanente a los funcionarios del área de servicio al ciudadano, en  el uso de lenguaje sencillo e incluyente al entregar información existente sobre derechos, deberes y mecanismos para las PQR´s basado en el manual de Servicio al Ciudadano</t>
  </si>
  <si>
    <t>Capacitaciones Realizadas</t>
  </si>
  <si>
    <t>Consolidar mensualmente las estadísticas de PQR´s realizadas por los(as) ciudadanos(as) y que son recepcionadas por los diferentes mecanismos para tal fin
Nota: PQR recibidas, PQR cerradas a tiempo, PQR cerradas por de tiempo, PQR cerradas antes de tiempo</t>
  </si>
  <si>
    <t>Informes Peticiones,Quejas, Reclamos y Sugerencias (SDQS)</t>
  </si>
  <si>
    <t>http://www.cajaviviendapopular.gov.co/?q=content/transparencia</t>
  </si>
  <si>
    <t xml:space="preserve">Publicación en la Página de la entidad del Informe de Encuentro con la ciudadanía y de las Evaluaciones de la Rendición de Cuentas (208-PLA-Ft- 58) </t>
  </si>
  <si>
    <t>208-PLA-FT-54  REGISTRO DE REUNIÓN v1
208-SADM-Ft-43 LISTADO DE ASISTENCIA
EVALUACIÓN DE LA RENDICIÓN DE CUENTAS (208-PLA-FT- 58)</t>
  </si>
  <si>
    <t>Publicaciones en medios, piezas impresas, digitales, audivisuales publicadas y elaboradas</t>
  </si>
  <si>
    <t>208-SADM-Ft-43 LISTADO DE ASISTENCIA</t>
  </si>
  <si>
    <t xml:space="preserve">Presentación para la Rendición de Cuentas
Imágenes y publicidad, por los diferentes canales de comunicación de la entidad y Redes sociales. </t>
  </si>
  <si>
    <t>208-PLA-FT-54  REGISTRO DE REUNIÓN v1
208-SADM-Ft-43 LISTADO DE ASISTENCIA</t>
  </si>
  <si>
    <t>208-SADM-Ft-105 INFORME CAJA DE LA VIVIENDA POPULAR</t>
  </si>
  <si>
    <t xml:space="preserve">Plan Anual de Adquisiciones </t>
  </si>
  <si>
    <t xml:space="preserve">Actas de capacitaciones , listados de asistencia de los funcionario / contratistas de la CVP y actualización del procedimiento de Servicio al Ciudadano incluyendo la atención a personas con limitación auditiva </t>
  </si>
  <si>
    <t xml:space="preserve">Documentos del proceso Servicio al ciudadano, publicado en la carpeta de Calidad </t>
  </si>
  <si>
    <t xml:space="preserve">Publicaciones en medios, piezas impresas, digitales, audivisuales elaboradas y publicadas </t>
  </si>
  <si>
    <t>208-SADM-Ft-43 LISTADO DE ASISTENCIA
o
208-PLA-FT-54  REGISTRO DE REUNIÓN V1</t>
  </si>
  <si>
    <t>208-PLA-FT-54  REGISTRO DE REUNIÓN v1
o
208-SADM-Ft-105 INFORME CAJA DE LA VIVIENDA POPULAR</t>
  </si>
  <si>
    <t>http://www.cajaviviendapopular.gov.co/?q=Servicio-al-ciudadano/solicitudes-de-acceso-la-informacion</t>
  </si>
  <si>
    <t>Emitir el lineamiento para que por cada dirección de la entidad se establezca un responsable para levantar la información de los activos de información de cada área y mantenerlo actualizado.</t>
  </si>
  <si>
    <t>Activos de información publicados en la página Web de la entidad</t>
  </si>
  <si>
    <t>Publicación del esquema</t>
  </si>
  <si>
    <t>Programa de Gestión Documental</t>
  </si>
  <si>
    <t xml:space="preserve">PGD aprobado y actualizado mediante Acto Administrativo </t>
  </si>
  <si>
    <t>Tablas de Retención Documental.</t>
  </si>
  <si>
    <t xml:space="preserve">Tablas de Retención Documental convalidadas y actualizadas </t>
  </si>
  <si>
    <t>Informe de solicitudes de acceso a la información</t>
  </si>
  <si>
    <t xml:space="preserve">Informe de seguimiento a solicitudes de acceso a la información </t>
  </si>
  <si>
    <t>Continuar con los lineamientos GEL, de manera que Servicio al Ciudadano en conjunto con la Oficina TIC's  realicen una identificación de los formularios, certificados, documentos, entre otros, para que puedan ser descargados desde la Página Web de la Entidad, a fin de disponer de trámites en línea para la ciudadanía.</t>
  </si>
  <si>
    <t>Informe de identificación trámites según Guia 3.1 de GEL Componente Transacción en Línea</t>
  </si>
  <si>
    <t>Actas de reunión y entrega de de informe que de cuenta cuáles documetos y formularios , certificaciones etc, existentes en procedimientos de la CVP pueden disponerse para descarga web</t>
  </si>
  <si>
    <t>Numero y % de Formularios, documentos, certificaciones,  para descaraga identificados y con plan de acción GEL para su disposición en la página web</t>
  </si>
  <si>
    <t>Revisar y analizar y/o adecuar los diferentes medios establecidos para la publicación de la información mínima requerida con el fin de  permitir la accesibilidad a la población en situación de discapacidad</t>
  </si>
  <si>
    <t>Revisar y analizar  el código de ética definido en la entidad</t>
  </si>
  <si>
    <t xml:space="preserve">Código de Ética ajustado o eliminado acorde a las nuevas necesidades de la entidad </t>
  </si>
  <si>
    <t>208-PLA-FT-54  REGISTRO DE REUNIÓN v1 donde se evidencie las acciones a realizar</t>
  </si>
  <si>
    <t>Divulgación  en distintos medios sobre Ley de Transparencia, destacando el botón " Transparencia" de la página web</t>
  </si>
  <si>
    <t xml:space="preserve">Botón Transparencia - actualizado </t>
  </si>
  <si>
    <t>Pagina web y redes sociales</t>
  </si>
  <si>
    <t>Profesionales y Técnicos de la Oficina de Cartera</t>
  </si>
  <si>
    <t>Reducción de gastos y tiempo de los deudores de la Caja de Vivienda Popular</t>
  </si>
  <si>
    <t xml:space="preserve">Cantidad de solicitudes enviadas a los deudores por medio electrónico respecto de la totalidad de solicitadas  </t>
  </si>
  <si>
    <t>Evitarles a los deudores que vengan a la Oficina de Cartera de la Subdirección Financiera de la Caja de Vivienda Popular a solicitar los recibos de pagos, para continuar con el cumplimiento de la obligación.</t>
  </si>
  <si>
    <t xml:space="preserve">Cantidad de talonarios enviados respecto de los solicitados </t>
  </si>
  <si>
    <t xml:space="preserve">Plan Mejoramiento Índice de Transparencia </t>
  </si>
  <si>
    <t xml:space="preserve">Informe de resultados del Plan de Mejoramiento  
Indice de Transparencia </t>
  </si>
  <si>
    <t xml:space="preserve">Seguimiento a la ejecucción del Plan de Mejoramiento  </t>
  </si>
  <si>
    <t xml:space="preserve"> 
% de avance de las acciones sobre hallazgos y/o oportunidades de mejora del Plan de Mejoramiento  </t>
  </si>
  <si>
    <t xml:space="preserve">Avanzar en la implementación de la Ley 1712 /14 </t>
  </si>
  <si>
    <t>Botón de Transparencia actualizado</t>
  </si>
  <si>
    <t>Matriz de cumplimiento Ley 1712 /14</t>
  </si>
  <si>
    <t>% de cumplimiento mensual</t>
  </si>
  <si>
    <t>Generar documentos a publicar en el Botón de Transparencia en formatos abiertos y reutilizables</t>
  </si>
  <si>
    <t>Archivos publicados en formato abierto</t>
  </si>
  <si>
    <t xml:space="preserve">Esquema de Publicaciones y Botón de Transparencia </t>
  </si>
  <si>
    <t xml:space="preserve">% de cumplimiento </t>
  </si>
  <si>
    <t>Actualizar y publicar los acuerdos de gestión de los gerentes públicos de la entidad</t>
  </si>
  <si>
    <t xml:space="preserve">Acuerdos de Gestión Actualizados y publicados </t>
  </si>
  <si>
    <t xml:space="preserve">Botón de Transparencia </t>
  </si>
  <si>
    <t xml:space="preserve">Oficina Asesora de Comunicaciones </t>
  </si>
  <si>
    <t>Promoción del PAAC</t>
  </si>
  <si>
    <t xml:space="preserve">Home de la página web </t>
  </si>
  <si>
    <t xml:space="preserve">Avanzar en el cumplimiento de Datos Abiertos en el marco de la Estrategia de Gobierno en Línea </t>
  </si>
  <si>
    <t xml:space="preserve">Set de datos abiertos CVP </t>
  </si>
  <si>
    <t>Set de datos abiertos publicados en el portal www.datosabiertos.gov.co</t>
  </si>
  <si>
    <t>% de cumplimiento semestral</t>
  </si>
  <si>
    <t>Divulgar y Publicar en página web, pantallas, y volantes una pieza visual que explique como la ciudadania puede solicitar información pública de acuerdo con los principios de gratuidad y los canales de respuesta, según la Ley de 1712/14</t>
  </si>
  <si>
    <t>Pieza de comunicación visual</t>
  </si>
  <si>
    <t>Informe de divulgación con evidencias de todos los canales</t>
  </si>
  <si>
    <t xml:space="preserve">Divulgación de información a la ciudadania </t>
  </si>
  <si>
    <t xml:space="preserve">Generar informes mensuales de solicitudes de información pública con tiempos de respuesta </t>
  </si>
  <si>
    <t>Servicio al Ciudadano</t>
  </si>
  <si>
    <t xml:space="preserve">Informe mensuales </t>
  </si>
  <si>
    <t xml:space="preserve">Generar informes PQRS de acuerdo con los criterios de Ley 1712/14 y Auditoría de Transparencia </t>
  </si>
  <si>
    <t>Informe de Publicación de las solicitudes de acceso a la información.</t>
  </si>
  <si>
    <t xml:space="preserve">Informe mensual con tiempos de respuesta publicado con fecha en página web </t>
  </si>
  <si>
    <t xml:space="preserve">Realizar dos talleres de sensibilización sobre Ley 1712 y Transparencia pasiva a los funcionarios y contratistas de la CVP </t>
  </si>
  <si>
    <t xml:space="preserve">Informe de talleres de sensibilización </t>
  </si>
  <si>
    <t xml:space="preserve">Informe, acta y lista de asistencia </t>
  </si>
  <si>
    <t>Talleres realizados y contenidos sensibilizados</t>
  </si>
  <si>
    <t>Actualizar y Publicar el esquema de publicación de información en la página Web.</t>
  </si>
  <si>
    <t>http://www.cajaviviendapopular.gov.co/?q=content/transparencia
10.4 Esquema de publicación de información</t>
  </si>
  <si>
    <t>Informe de divulgación en diferentes medios</t>
  </si>
  <si>
    <t>Registro en página web, volantes, monitores de la Oficina de Servicio al Ciudadano, entre otros</t>
  </si>
  <si>
    <t xml:space="preserve">Divulgación </t>
  </si>
  <si>
    <t xml:space="preserve">Seguimiento a las solicitudes de acceso de la información </t>
  </si>
  <si>
    <t>Informe de seguimiento</t>
  </si>
  <si>
    <t xml:space="preserve">Informe publicado </t>
  </si>
  <si>
    <t xml:space="preserve">Realizar ajustes al Procedimiento de Participación Ciudadana y Rendición de Cuentas </t>
  </si>
  <si>
    <t xml:space="preserve">Procedimiento </t>
  </si>
  <si>
    <t xml:space="preserve"> Acciones de socialización del Procedimeinto y actas de actividades vs. Responsablles. Publicación carpeta de Calidad </t>
  </si>
  <si>
    <t xml:space="preserve">Caracterización de ciudadanos y grupos de interés a convocar para participar en la Rendición de Cuentas </t>
  </si>
  <si>
    <t>Diocumento y dvulgación de resultados de la caracterización</t>
  </si>
  <si>
    <t xml:space="preserve">Capítulo de Capacidad Operativa e institucional en el Doc final de Estrategia de Rendición de Cuentas </t>
  </si>
  <si>
    <t xml:space="preserve">Oficina Asesora de Planeación y Oficina Asesora de Comunicaciones </t>
  </si>
  <si>
    <t xml:space="preserve">Documento de Estrategia de Rendición de Cuentas que cumpla con los 4 puntos del Manual de RC ,  e  informe de divulgación de dicha Estrategia.  </t>
  </si>
  <si>
    <t>Evidenciar la existecia de la Estrategia de Rendición de Cuenta, publicándola en la página web y adelantando acciones de socialización para funcionarios y contratistas de la CVP, así como con grupos de interés en el marco de las actividades de Responsabilidad Social</t>
  </si>
  <si>
    <t xml:space="preserve">Realizar seguimiento a la Estrategia de Rendición de Cuentas </t>
  </si>
  <si>
    <t>Herramienta de Seguimiento</t>
  </si>
  <si>
    <t>Avance con porcentaje</t>
  </si>
  <si>
    <t xml:space="preserve">Elaboración de informes de gestión y de ejecución presupuestal: es un documento periódico que contiene el grado de avance de cada una de las metas, fines, objetivos y actividades planificadas por la entidad en su plan de acción o su plan de desarrollo, así mismo contiene el grado de ejecución presupuestal logrado hasta el momento de elaboración del documento. </t>
  </si>
  <si>
    <t xml:space="preserve">Oficina Asesora de Planeación </t>
  </si>
  <si>
    <t>Informe de Gestión Vigencias 2017 y  2018</t>
  </si>
  <si>
    <t>Publicación y Divulgación del Informe de Gestión Vigencias 2017 y 2018</t>
  </si>
  <si>
    <t xml:space="preserve">Generar informacion de calidad y en lenguaje comprensible antes, durante y pos Rendición de Cuentas </t>
  </si>
  <si>
    <t xml:space="preserve">Generar acciones  de diálogo de doble via con la ciudadania antes y durante las acciones y audiencia de Rendición de Cuentas. Ferias de Transparencia, Carpa de Servicio al Ciudadano, Feria de Soluciones CVP, entre otros. </t>
  </si>
  <si>
    <t xml:space="preserve">Reporte de las acciones de diálogo para la Audiencia y para otras actividades permanentes de Rendición de Cuentas como los Encuentros Ciudadanos </t>
  </si>
  <si>
    <t xml:space="preserve">Procedimiento de Rendición de Cuentas </t>
  </si>
  <si>
    <t>Centralización del manejo de las comunicaciones oficiales en el equipo SIGA.</t>
  </si>
  <si>
    <t>% de avance en el proyecto de actualización</t>
  </si>
  <si>
    <t>Número de solicitudes atendidas efectivamente / Número de solicitudes realizadas.</t>
  </si>
  <si>
    <t>Una Resolución vigencia 2018</t>
  </si>
  <si>
    <t>Promover escenarios o eventos de participación ciudadana entre la población beneficiada  y la entidad (Mínimo (1) escenario para la vigencia 2018).</t>
  </si>
  <si>
    <t>Promover escenarios o eventos de participación ciudadana entre los(as) ciudadanos(as) y la entidad (Mínimo dos para la vigencia 2018).</t>
  </si>
  <si>
    <t>Definir los criterios para presentación de los resultados en los aspectos técnicos, financieros y sociales en la Rendición de Cuentas</t>
  </si>
  <si>
    <t xml:space="preserve">Subdirección Financiera 
</t>
  </si>
  <si>
    <t xml:space="preserve">Realizar documento de diagnóstico de la Rendición de Cuentas para la vigencia 2018. El diagnóstico debe ser el punto de partida técnico para el diseño de una estrategia. Este se debe hacer a partir de la elaboración de un balance de debilidades y fortalezas internas sobre las acciones de Rendición de Cuentas efectuadas en el año inmediatamente anterior.
El diagnóstico se debe referir a tres grandes componentes: 
i. Balance de debilidades y fortalezas de los mecanismos utilizados por cada elemento de la Rendición de Cuentas: información, diálogo e incentivos,  
ii. Descripción crítica cualitativa de dichos mecanismos frente a los resultados esperados, y 
iii. Dar cuenta de los actores, donde se deben describir tanto los actores en su origen como en la relación que ellos sostienen con la entidad.  </t>
  </si>
  <si>
    <t xml:space="preserve">Evidenciar en documento, un insumo a la Estrategia de Rendición de  Cuentas la capacidad operativa y disponibilidad de recursos en la vigencia 2018, para realizar las actividades de Rendición de Cuentas </t>
  </si>
  <si>
    <t>Divulgar la Estrategia de Rendición de Cuentas</t>
  </si>
  <si>
    <t xml:space="preserve">Informe de Ejecución Presupuestal </t>
  </si>
  <si>
    <t xml:space="preserve">Informe de Ejecución Presupuestal Publicación </t>
  </si>
  <si>
    <t>Evaluar los escenarios o eventos de participación ciudadana a través de los(as) ciudadanos(as).</t>
  </si>
  <si>
    <t xml:space="preserve">Informe de los  resultados de todas las acciones de la Rendición de Cuentas: 
Documento memoria, publicados y divulgados para conocimiento de la ciudadanía. 
Evaluación de la estrategia del proceso de RdC de la entidad. 
</t>
  </si>
  <si>
    <t xml:space="preserve">Evaluar el proceso de Audiencia Pública en el marco de la Rendición de Cuentas </t>
  </si>
  <si>
    <t>Elaborar un informe semestral respecto de la atención de las PQRS's, de conformidad con lo indicado el artículo 76 de la Ley 1474 de 2011</t>
  </si>
  <si>
    <t>Informe con los resultados de la revisión de la atención de las PQRS's en la CVP</t>
  </si>
  <si>
    <t xml:space="preserve">208-SADM-Ft-105 INFORME </t>
  </si>
  <si>
    <t xml:space="preserve">Socializar con todos los servidores Públicos de la Entidad, el Código de Ética acogido para la Caja de la Vivienda Popular </t>
  </si>
  <si>
    <t xml:space="preserve">Subdirección Administrativa
Gestión Humana </t>
  </si>
  <si>
    <t>4 Informes anuales, sobre la aplicación de los principios y valores del Código de Ética , por parte de los servidores públicos de la entidad.</t>
  </si>
  <si>
    <t>Registros (Asistencia, fotográficos, medios de socialización, presentaciones)</t>
  </si>
  <si>
    <t>Informe</t>
  </si>
  <si>
    <t xml:space="preserve">Establecer y divulgar  Política 
Anti soborno en la Caja de la Vivienda Popular. </t>
  </si>
  <si>
    <t xml:space="preserve">Politica Antisoborno, acogida mediante Acto Administrativo </t>
  </si>
  <si>
    <t>Divulgación de la Política Antisoborno
(Asistencia, fotográficos, medios de socialización, presentaciones)</t>
  </si>
  <si>
    <t>Socializar y promover el Código de Ética,con los grupos de interes de la Caja de la Vivienda Popular, en reuniones y talleres que se realicen.</t>
  </si>
  <si>
    <t xml:space="preserve">4 Informes </t>
  </si>
  <si>
    <t xml:space="preserve">Registros de Asistencia
Presentación
</t>
  </si>
  <si>
    <t>Realizar seguimiento a la aplicación de los principios del Codigo de Ética, acogido en la Entidad.</t>
  </si>
  <si>
    <t>Dirección de Gestión Corporativa Y CID</t>
  </si>
  <si>
    <t>Vitualización del trámite</t>
  </si>
  <si>
    <t>Director Mejoramiento de vivienda/Director Gestión Corporativa y CID</t>
  </si>
  <si>
    <t>Optimizar el proceso de asistencia técnica para la optención de licencias de construcción y/o actos de recnocimeinto</t>
  </si>
  <si>
    <t>La virtualización en la página web de la entidad</t>
  </si>
  <si>
    <t xml:space="preserve">Realizar  mínimo dos (2) jornadas de socializacion del proceso de asistencia técnica, entrega de licencias de construccion y/o actos de reconocimiento aprobados por curadurías urbanas y sensibilización para el proceso de ejecición de obra </t>
  </si>
  <si>
    <t>Ciudadanos sensibilizados sobre los compromisos adquiridos a partir de la obtención de la licencia de construcción y/o acto de reconocimiento para la correcta ejecución de las obras correspondientes; licencias de construcción y/o actos de reconocimiento entregadas a beneficiarios</t>
  </si>
  <si>
    <t>Formato 208-MV-Ft-130 - Notificación y Entrega de Licencia de Construcción y o Acto de Reconocimeinto Asistencia Técnica y formato 208-MV-Ft-38 ATENCIÓN INDIVIDUAL - VISITA DOMICILIARIA Y DE CONCERTACION.</t>
  </si>
  <si>
    <t>Matriz Anti-corrupción</t>
  </si>
  <si>
    <t>Acto Administrativo por medio del cual se traslada la función de correspondiencia a la Subdirección Adminsitrativa
Documentación para la admistración de la correspondiencia en la entidad.</t>
  </si>
  <si>
    <t xml:space="preserve">Socialización del Programa de Gestión Documental en la Entidad, en todos los medios. </t>
  </si>
  <si>
    <t>Costos de reproducción de la información pública, con su respectiva motivación</t>
  </si>
  <si>
    <t>Resolución por medio de la cual se fijan los costos de reproducción de la informacion pública así como el procedimiento o instructivo.</t>
  </si>
  <si>
    <t xml:space="preserve">Resolución 
Procedimiento </t>
  </si>
  <si>
    <t xml:space="preserve">Tablas de Retención Documental publicadas y socializadas. </t>
  </si>
  <si>
    <t xml:space="preserve">Archivo publicado en la página Web
</t>
  </si>
  <si>
    <t>Definir los criterios para presentación de los resultados en los aspectos técnicos, financieros y sociales en la rendición de cuentas</t>
  </si>
  <si>
    <t>Evaluar los escenarios o eventos de participación ciudadana a través de los(as) ciudadanos(as), minimo cuatro (4) foros de cierre durante el periodo</t>
  </si>
  <si>
    <t xml:space="preserve">208-PLA-FT-54  REGISTRO DE REUNIÓN </t>
  </si>
  <si>
    <t>Realizar veinte (20) Acuerdos de Sostenibilidad</t>
  </si>
  <si>
    <t>Acuerdo de Sostenibilidad con la Comunidad</t>
  </si>
  <si>
    <t xml:space="preserve"> 208-MB-Ft-28 ACUERDO DE SOSTENIBILIDAD</t>
  </si>
  <si>
    <t xml:space="preserve">Evaluar veinte (20) escenarios o eventos de participación ciudadana </t>
  </si>
  <si>
    <t>Encuesta de satisfacción del evento o escenario  realizada</t>
  </si>
  <si>
    <t>208-PLA-Ft-58 Evaluación encuentro con la Ciudadanía y/o rendición de cuentas.</t>
  </si>
  <si>
    <t xml:space="preserve">Informe </t>
  </si>
  <si>
    <t>Verificar que se actualice de forma semestral el Plan Anual de Adquisiciones</t>
  </si>
  <si>
    <t>Dirección de Gestión Corporativa y CID</t>
  </si>
  <si>
    <t>Plan  Anual de Adquisiciones   Actualizado y publicado</t>
  </si>
  <si>
    <t xml:space="preserve">Publicaciones realizadas en el SECOP II y en la página WEB de la entidad - Semestral </t>
  </si>
  <si>
    <t xml:space="preserve">Actualización - Publicación del Plan de Adquisiciones </t>
  </si>
  <si>
    <t xml:space="preserve">Incorporar compromiso Anticorrupción,  que incluya temas como la declaración Antifraude y Antisoborno, en el  Manual de Supervisión y  Contratación de la entidad. 
</t>
  </si>
  <si>
    <t>Manual de Supervisión y Contratación actualizado, con el compromiso Anticorrupción.</t>
  </si>
  <si>
    <t>Manual de Supervisión y Contratación modificado y publicado en  el SGC y en la Página web de la entidad</t>
  </si>
  <si>
    <t xml:space="preserve">Manual de Supervisión y Contratación modificado.  </t>
  </si>
  <si>
    <t xml:space="preserve">Informes </t>
  </si>
  <si>
    <t xml:space="preserve">12 Informes durante la vigencia </t>
  </si>
  <si>
    <t xml:space="preserve">Emitir el lineamiento para que cada dirección de la entidad establezca responsable,  de identificar y actualizar la información correspondiente a la Matriz de Activos de información y el Registro de Informacion Clasificada y Reservada , en el marco de la estrategia de Gobierno en Línea. </t>
  </si>
  <si>
    <t xml:space="preserve">Responsable de la Matriz de Activos de Información </t>
  </si>
  <si>
    <t>Lineamiento donde se establece el responsable de la Información</t>
  </si>
  <si>
    <t xml:space="preserve">Lineamiento </t>
  </si>
  <si>
    <t>Emitir el lineamiento para mantener actualizada la Matriz de Activos de Información 2017 y 2018 y solicitar concepto a la Dirección Jurídica, para establecer la información como clasificada y reservada, con el fin de cumplir con los requisitos de la estrategia de Gobierno en Línea y la Ley 1712- 2014.</t>
  </si>
  <si>
    <t>Lineamiento para asignarr responsables de la actualzaición de la Matriz de Activos de Información 
Matriz de Activos de Información , actualizada</t>
  </si>
  <si>
    <t xml:space="preserve">Matriz de Activos de Información </t>
  </si>
  <si>
    <t xml:space="preserve">Matriz de Activos de Información Actualizada </t>
  </si>
  <si>
    <t>Herramientas Implementadas con criterios de accesibilidad</t>
  </si>
  <si>
    <t xml:space="preserve">Informe de Herramientas Implementadas 
Encuesta de Satisfacción </t>
  </si>
  <si>
    <t>Herramientas implementadas</t>
  </si>
  <si>
    <t>Crear, publicar y divulgar en diferentes medios, el  aviso público de gratuidad, en trámites y servicios de la Caja de la Viivienda Popular</t>
  </si>
  <si>
    <t xml:space="preserve">Divulgación de la gratuidad de los Servicios </t>
  </si>
  <si>
    <t xml:space="preserve">Dirección de Gestión Corporativa y CID 
Servicio al Ciudadano </t>
  </si>
  <si>
    <t xml:space="preserve">Informe de seguimiento, con análisis y tiempos de respuesta </t>
  </si>
  <si>
    <t xml:space="preserve">Publicación del Informe </t>
  </si>
  <si>
    <t>Dirección de Gestión  Corporativa y CID
Oficina Asesora de  Planeación y Oficina Asesora de Comunicaciones</t>
  </si>
  <si>
    <t xml:space="preserve">Dirección de Gestión  Corporativa y CID 
Oficina Asesora de Comunicaciones </t>
  </si>
  <si>
    <t xml:space="preserve">Oficinas Asesoras de Planeación
Oficina Asesora de Comunicaciones
Dirección de Gestión Corporativa - Cid
Oficina de Tecnología de la Información y las Comunicaciones
</t>
  </si>
  <si>
    <t xml:space="preserve">Dirección de Gestión  Corporativa y CID
Oficina de Tecnología de la Información y las Comunicaciones
Oficina Asesora de Planeación </t>
  </si>
  <si>
    <t>Servicio al Ciudadano
Oficina Asesora de Comunicaciones</t>
  </si>
  <si>
    <t>Oficina de Tecnología de la Información y las Comunicaciones</t>
  </si>
  <si>
    <t>Servicio al Ciudadano con Apoyo de la Oficina de Tecnología de la Información y las Comunicaciones</t>
  </si>
  <si>
    <t xml:space="preserve"> Oficina de Tecnología de la Información y las Comunicaciones</t>
  </si>
  <si>
    <t xml:space="preserve">Dirección de Gestión Corporativa y CID. 
Servicio al Ciudadano 
Oficina de Tecnología de la Información y las Comunicaciones
Oficina Asesora de Comunicaciones
</t>
  </si>
  <si>
    <t>Dirección de Gestión Corporativa y CID 
Servicio al Ciudadano 
Oficina Asesora de Comunicaciones</t>
  </si>
  <si>
    <t>Crear, publicar y divulgar en diferentes medios, el  aviso público de gratuidad en trámites y servicios de la CVP</t>
  </si>
  <si>
    <t>Dirección de Gestión Corporativa y CID 
Oficina de Tecnología de la Información y las Comunicaciones
Servicio al Ciudadano
Oficina Asesora de Comunicaciones</t>
  </si>
  <si>
    <t xml:space="preserve">Dirección de Gestión Corporativa y CID 
Oficina de Tecnología de la Información y las Comunicaciones
Servicio al Ciudadano
</t>
  </si>
  <si>
    <t xml:space="preserve">Publicación </t>
  </si>
  <si>
    <t>Oficina Asesora de Comunicaciones</t>
  </si>
  <si>
    <t>Oficina de Tecnología de la Información y las Comunicaciones
Dirección Jurídica</t>
  </si>
  <si>
    <t>Entregarle el  paz y salvo y/o certificaciones de la deuda vía electrónica al usuario para que continúe con los trámites pertinentes del bien inmueble o cumplimiento de la obligación.</t>
  </si>
  <si>
    <t>SUBCOMPONENTE
ETAPA / FASE</t>
  </si>
  <si>
    <t>ACTIVIDAD</t>
  </si>
  <si>
    <t>META O
PRODUCTO</t>
  </si>
  <si>
    <t>FECHA DE REALIZACIÓN</t>
  </si>
  <si>
    <t>Alistamiento</t>
  </si>
  <si>
    <t>Armonización</t>
  </si>
  <si>
    <t>Diagnóstico</t>
  </si>
  <si>
    <t>Implementación</t>
  </si>
  <si>
    <t>Seguimiento y
Evaluación</t>
  </si>
  <si>
    <t>Convocar gestores de integridad</t>
  </si>
  <si>
    <t>Expedir acto administrativo</t>
  </si>
  <si>
    <t>Preparar el equipo de gestores de integridad</t>
  </si>
  <si>
    <t>Socializar Codigo de Integridad</t>
  </si>
  <si>
    <t>Adoptar el Codigo de Integridad con con los cinco valores defindos</t>
  </si>
  <si>
    <t>Revisar los valores del Codigo de Etica, adoptandando y armonizando con los valores del codigo de integridad</t>
  </si>
  <si>
    <t>Definir herramientas para realizar diagnostico</t>
  </si>
  <si>
    <t>Aplicar herramienta seleccionada</t>
  </si>
  <si>
    <t>Analizar y presentar resultados</t>
  </si>
  <si>
    <t>Acto Administrativo</t>
  </si>
  <si>
    <t>Listados de asistencia a capacitacion</t>
  </si>
  <si>
    <t xml:space="preserve">Acta de reunion </t>
  </si>
  <si>
    <t>Acto administrativo</t>
  </si>
  <si>
    <t>Correos de socializacion</t>
  </si>
  <si>
    <t>Informe de resultados</t>
  </si>
  <si>
    <t xml:space="preserve">Definir herramienta de implementacion </t>
  </si>
  <si>
    <t>herramienta aplicada</t>
  </si>
  <si>
    <t xml:space="preserve">Aplicar herramienta seleccionadas </t>
  </si>
  <si>
    <t>Aplicación de la herramienta seleccionada en el diagnostico</t>
  </si>
  <si>
    <t xml:space="preserve">Elaboracion de informe de gestion </t>
  </si>
  <si>
    <t>Informe de resultados de herramienta de diagnistico</t>
  </si>
  <si>
    <t xml:space="preserve">Informe de Gestion </t>
  </si>
  <si>
    <t>Oficina Asesora de Planeacion</t>
  </si>
  <si>
    <t>Subdireccion Admnistrativa</t>
  </si>
  <si>
    <t>Equipo de gestores, Oficina Asesora de Planeacion, Subdireccion Administrativa</t>
  </si>
  <si>
    <t>Direccion de Gestion Corporativa y CID</t>
  </si>
  <si>
    <t>Equipo de Gestores</t>
  </si>
  <si>
    <t xml:space="preserve">Subdireccion Aministrativa </t>
  </si>
  <si>
    <t>Subdireccion Administrativa</t>
  </si>
  <si>
    <t>Equipo de gestores</t>
  </si>
  <si>
    <t xml:space="preserve">Inicio
mm/aa </t>
  </si>
  <si>
    <t xml:space="preserve">Listado de convocados </t>
  </si>
  <si>
    <t xml:space="preserve">Equipo de gestores, Subdireccion Administrativa </t>
  </si>
  <si>
    <t>equipo de gestores</t>
  </si>
  <si>
    <t xml:space="preserve">Oficina Asesora de Planeación -
Responsabilidad Social </t>
  </si>
  <si>
    <t>Observaciones/
Recomendaciones de Control Interno</t>
  </si>
  <si>
    <t>Avance adecuado</t>
  </si>
  <si>
    <t xml:space="preserve">Los talonarios emitidos por cartera fueron entregados de manera personal, dado que ningún beneficiario lo solicito para que se le enviara por correo electrónico. </t>
  </si>
  <si>
    <t xml:space="preserve">Para esta actividad se cuenta con el seguimiento a la ejecución presupuestal de la vigencia, reserva y pasivos exigibles, por medio de memorandos y correos electrónicos a cada uno de los gerentes de los proyectos y gastos de funcionamiento de las ejecuciones presupuestales con coretes al mes de marzo. </t>
  </si>
  <si>
    <t xml:space="preserve">Continuar realizando las actividades programadas dentro del PAAC </t>
  </si>
  <si>
    <r>
      <t>Expedición del Paz y Salvo y/o certificaciones de la deuda (</t>
    </r>
    <r>
      <rPr>
        <b/>
        <sz val="9"/>
        <color theme="1"/>
        <rFont val="Arial"/>
        <family val="2"/>
      </rPr>
      <t>SUBDIRECCION FINANCIERA</t>
    </r>
    <r>
      <rPr>
        <sz val="9"/>
        <color theme="1"/>
        <rFont val="Arial"/>
        <family val="2"/>
      </rPr>
      <t>)</t>
    </r>
  </si>
  <si>
    <r>
      <t>Expedición de Recibos de Pagos 
(</t>
    </r>
    <r>
      <rPr>
        <b/>
        <sz val="9"/>
        <color theme="1"/>
        <rFont val="Arial"/>
        <family val="2"/>
      </rPr>
      <t>SUBDIRECCION FINANCIERA</t>
    </r>
    <r>
      <rPr>
        <sz val="9"/>
        <color theme="1"/>
        <rFont val="Arial"/>
        <family val="2"/>
      </rPr>
      <t>)</t>
    </r>
  </si>
  <si>
    <r>
      <t>Asistencia técnica para la obtención de licencias de construcción y/o actos de reconocimiento
(</t>
    </r>
    <r>
      <rPr>
        <b/>
        <sz val="9"/>
        <color theme="1"/>
        <rFont val="Arial"/>
        <family val="2"/>
      </rPr>
      <t>MEJORAMIENTO DE VIVIENDA</t>
    </r>
    <r>
      <rPr>
        <sz val="9"/>
        <color theme="1"/>
        <rFont val="Arial"/>
        <family val="2"/>
      </rPr>
      <t>)</t>
    </r>
  </si>
  <si>
    <t xml:space="preserve">Se evidencia memorando con radicado 2017IE19096 de fecha 01/12/2017 por parte de la Dirección de Mejoramiento de Vivienda manifestando el interés de inscribir el proceso de asistencia técnica como un trámite a virtualizar, solicitud realizada ante la Dirección de Gestión Corporativa, efectivamente dicho trámite fue registrado en el Sistema Único de Información de Trámites-SUIT. Una vez inscrito en mesas de trabajo se decide actualizar la información de la página web referente al manual de asistencia técnica donde se encuentra la información relevante para el ciudadano que pretenda adelantar el proceso con la entidad, de lo cual existe memorando con radicado 2018IE546 de fecha 18/01/2018 ante la Oficina Asesora de Planeación. Adjuntando la información de interés a la ciudadanía y se nombra en la actualidad el proceso asistencia técnica para la obtención de licencia de construcción y/o actos de reconocimiento, en la página web de la CVP. </t>
  </si>
  <si>
    <t>Avance adecuado dado que es la acción es durante toda la vigencia 2018.</t>
  </si>
  <si>
    <t>Avance adecuado dado que la acción se desarrollará durante toda la vigencia 2018.</t>
  </si>
  <si>
    <t>Se recomienda continuar con las acciones establecidas para el componente, y  su documentación.</t>
  </si>
  <si>
    <t>Director(a) Mejoramiento de Vivienda en conjunto con la Oficina Asesora de Comunicaciones</t>
  </si>
  <si>
    <t xml:space="preserve">Responsabilidad Social, 
Direcciones Misionales y 
Servicio al Ciudadano </t>
  </si>
  <si>
    <t xml:space="preserve">Se evidencian listados de asistencia y evaluaciones de encuentros con la ciudadanía, al único encuentro que se ha realizado en este primer trimestre. </t>
  </si>
  <si>
    <t xml:space="preserve">Se cuenta con fecha inicial 01/01/2018 y final del 31/12/2018, se evidencian dos (2) eventos: uno (1) entrega masiva de licencias de construcción y el segundo (2) una jornada de educación financiera.
Para la entrega masiva de licencias de construcción se evidencia registros de asistencia, evaluaciones, caracterización, presentación realizada, y boletines de prensa.    
Para la jornada de educación financiera se evidencia registros de asistencia, evaluaciones, caracterización, presentación realizada, y boletines de prensa.    
</t>
  </si>
  <si>
    <t xml:space="preserve">Realizar reporte de Caracterización
de los ciudadanos
grupos de interés a convocar en la Estrategia de Rendición de Cuentas 
e identificar sus necesidades de
información para la vigencia 2018
</t>
  </si>
  <si>
    <t xml:space="preserve">Esta actividad se desarrolló a través de los Acuerdos de Sostenibilidad diez (10) en total, los cuales cuentan con registros fotográficos, listados de asistencia e informe de gestión de las entregas y firmas de los acuerdos de sostenibilidad de los salones con reparaciones locativas en las localidades de Usaquen, Suba, Bosa, Ciudad Bolivar, Usme, Santa Fe y San Cristobal. La planeación y promoción del evento se puede evidenciar en el informe de gestión en el numeral 6.1. </t>
  </si>
  <si>
    <t>Las evidencias de cumplimiento de esta actividad se encuentran dentro del CD adjunto al acta de reunión.</t>
  </si>
  <si>
    <t xml:space="preserve">El avance de esta actividad es adecuado </t>
  </si>
  <si>
    <t>Se recomienda que una vez programadas las rendiciones de cuentas se realcen los correspondientes registros y evidencias de los mismos.</t>
  </si>
  <si>
    <t>Cuenta con una fecha inicial de 01/01/2018 y culminación 31/12/2018, para esta actividad no se evidencian reportes dado que a la fecha no se han realizado rendición de cuentas por parte del Director de la Dirección de Reasentamientos</t>
  </si>
  <si>
    <t>No se cuenta con evidencias dado que no se han llevado a cabo eventos con la ciudadanía</t>
  </si>
  <si>
    <t>Se recomienda continuar con las acciones establecidas para el componente, y  su documentación.
Se recomienda que una vez se programen las rendiciones de cuentas la Dirección de Reasentamientos realice los registros correspondientes al avance de esta actividad con sus soportes respectivos.</t>
  </si>
  <si>
    <t>De acuerdo a las evidencias presentadas el avance de esta actividad se considera adecuado</t>
  </si>
  <si>
    <t>En desarrollo de la acción formulada, se evidencia que la Dirección de Urbanización y Titulación realizo en el evento de Rendición de cuentas del barrio la Playa – Ciudad Bolívar , la evaluación del encuentro con la Ciudadanía y/o Rendición de Cuentas de fecha 18 de abril de 2018, mediante Código 208-PLA-Ft-58 versión 4, resultado que se encuentra tabulado y a espera de seguimiento y evaluación para entrega del producto “informe”, el cual es enviado a la Oficina Asesora de Planeación para su respectiva revisión y posterior publicación por parte de la Oficina Asesora de Comunicaciones en la página Web de la entidad</t>
  </si>
  <si>
    <t>Se recomienda replantear la fecha de inicio y fecha final de la acción 2 “Evaluar los escenarios o eventos de participación ciudadana a través de los(as) ciudadanos(as)”, actualizar en la matriz el formato 208-SADM-Ft-43 listado de asistencia, ya que este no es el empleado para este fin. Así como la entrega del producto y el tipo de producto final.</t>
  </si>
  <si>
    <t xml:space="preserve">Acción que tiene como producto final, Rubro en presupuesto para atención al ciudadano, con fecha de formulación 01/01/2018 y fecha de entrega de producto final 31/12/2018.
Se evidencia mediante el Plan Anual de Adquisiciones publicado en la página de la entidad en link:http://www.cajaviviendapopular.gov.co/?q=Nosotros/Contratacion-cvp/plan-de-adquisiciones-y-compras, que el proceso desarrolla el Rubro para atención al ciudadano, dentro del marco de las metas del Proyecto de Inversión 943-Fortalecimiento institucional para la transparencia, participación ciudadana, control y responsabilidad social y anticorrupción,  enmarcado dentro de las leyes 1712 de 2014 (Ley de Transparencia y del Derecho de Acceso a la Información Pública) y 1474 de 2011.
En seguimiento del avance al proyecto de Inversión 943-Fortalecimiento institucional para la transparencia, participación ciudadana, control y responsabilidad social y anticorrupción se evidencia mediante la herramienta de Plan de Acción de Gestión y la herramienta FUSS con Corte a 30 de marzo de 2018, que se ha avanzado de acuerdo con las siguientes subactividades así:
*Monitorear la efectividad de las respuestas a las PQRSD interpuestas por los ciudadanos ante la entidad. (Informes dando cuenta de los monitoreos realizados) en un 25%
*Evaluar el grado de satisfacción del usuario y la calidad del servicio prestado. (Encuesta de medición) en un 10%.
</t>
  </si>
  <si>
    <t xml:space="preserve">*Se sugiere al proceso de Adquisición de Bienes y Servicios, continuar con el seguimiento de las actividades y subactividades programadas, enfocadas hacia la obtención de la meta del Proyecto de Inversión 943-2018 Fortalecimiento institucional para la transparencia y participación ciudadana.
*Se sugiere al proceso de Adquisición de Bienes y Servicios, que en conjunto con las partes interesadas se analice o verifique el producto final del componente.
</t>
  </si>
  <si>
    <t xml:space="preserve">Se recomienda que antes del 30 de mayo se verifique por parte de la Dirección Jurídica, la publicación en Link de Transparencia y acceso a la Información Pública de la CVP, del Índice de Información clasificada 2018.
</t>
  </si>
  <si>
    <t xml:space="preserve">Se recomienda al proceso de Gestión Documental, continuar con el desarrollo de las actividades programadas enfocadas hacia la obtención del producto final en el marco del componente 5. Transparencia, en cumplimiento al PAAC-2018.
</t>
  </si>
  <si>
    <t xml:space="preserve">Se recomienda a la Subdirección Administrativa, que en conjunto con el responsable de la acción, se deje en claro las competencias, responsabilidad y alcance de cada una de las partes. Así como los productos finales a entregar.
</t>
  </si>
  <si>
    <t xml:space="preserve">Esta actividad tiene como producto entregar 4 Informes anuales, sobre la aplicación de los principios y valores del Código de Ética, por parte de los servidores públicos de la entidad.
En desarrollo de esta acción se evidencia que: Teniendo en cuenta que se está desarrollando las actividades para la formulación, implementación y seguimiento del Código de Integridad, se realizará dicha socialización una vez se tenga construido el documento, lo cual se evidencia que ha fecha no se encuentra realizado ningún informe.
Teniendo en cuenta el Plan de Acción formulado para la CVP, se evidencia que hay una actividad que indica que se realizará la difusión, la implementación y seguimiento de las actividades del Código de Integridad con plazo a 31 de agosto de 2018.
</t>
  </si>
  <si>
    <t xml:space="preserve">En desarrollo de esta acción se evidencia que: Teniendo en cuenta que se está desarrollando las actividades para la formulación, implementación y seguimiento del Código de Integridad, se realizará dicha socialización una vez se tenga construido el documento, lo cual se evidencia que ha fecha no se encuentra realizado ningún informe.
</t>
  </si>
  <si>
    <t xml:space="preserve">Se recomienda al proceso de Gestión de Talento Humano, continuar con el desarrollo de las actividades programadas enfocadas hacia la obtención del producto final.
</t>
  </si>
  <si>
    <t xml:space="preserve">Acción que tiene como producto final, Proceso de Rendición de Cuentas evaluado por Control Interno, el cual debe elaborarse de manera inmediata, estructurado en el formato 208-SADM-Ft-105 INFORME CAJA DE LA VIVIENDA POPULAR, 
Se evidencia que el proceso desarrollo la relatoría del acompañamiento a la mesa sectorial el día 27 de febrero de 2018, tal y como consta en el documento enviado, mediante correo electrónico del día 20 de marzo a la asesora de control interno.
</t>
  </si>
  <si>
    <t xml:space="preserve">Acción que tiene como producto final, Informe con los resultados de la revisión de la atención de las PQRS's en la CVP, el cual presenta fecha de inicio 09/01/2018 y fecha final 31/08/2018 para entrega de producto.
Se elaboró el informe semestral de atención a las peticiones, quejas, reclamos y sugerencias correspondiente al segundo semestre de 2017 (01 de julio a 31 de diciembre) durante el mes de enero de 2018 tal y como se evidencia en correo electrónico del 06 de febrero enviado a la asesora de control interno.
</t>
  </si>
  <si>
    <t>Se recomienda realizar la publicación del informe mencionado en la carpeta de calidad y en la página web para que pueda ser utilizado como medio de consulta, y continuar con el seguimiento de las actividades programadas.</t>
  </si>
  <si>
    <t>Publicar un banner permanente en la página web para la promoción y consulta ciudadana  del PAAC 2018</t>
  </si>
  <si>
    <r>
      <rPr>
        <b/>
        <sz val="9"/>
        <color rgb="FF000000"/>
        <rFont val="Arial"/>
        <family val="2"/>
      </rPr>
      <t>Mejoramiento de Barrios:</t>
    </r>
    <r>
      <rPr>
        <sz val="9"/>
        <color rgb="FF000000"/>
        <rFont val="Arial"/>
        <family val="2"/>
      </rPr>
      <t xml:space="preserve"> Las evidencias de cumplimiento de esta actividad se encuentran dentro del CD adjunto al acta de reunión.
</t>
    </r>
    <r>
      <rPr>
        <b/>
        <sz val="9"/>
        <color rgb="FF000000"/>
        <rFont val="Arial"/>
        <family val="2"/>
      </rPr>
      <t xml:space="preserve">Comunicaciones:
</t>
    </r>
    <r>
      <rPr>
        <sz val="9"/>
        <color rgb="FF000000"/>
        <rFont val="Arial"/>
        <family val="2"/>
      </rPr>
      <t xml:space="preserve">Se solicitó crear álbumes de fotos por cada encuentro ciudadano en la red social Facebook que permitan evidenciar lo realizado en cada uno de ellos, es decir realizar un conjunto de los registros gráficos de toda la obra, lo cual facilite su búsqueda y visualización por parte de los usuarios y teniendo en cuenta que es un escenario de participación realizar el registro fotográfico de la participación de la comunidad. </t>
    </r>
  </si>
  <si>
    <r>
      <t xml:space="preserve">
</t>
    </r>
    <r>
      <rPr>
        <b/>
        <sz val="9"/>
        <color indexed="8"/>
        <rFont val="Arial"/>
        <family val="2"/>
      </rPr>
      <t>Mejoramiento de Barrios:</t>
    </r>
    <r>
      <rPr>
        <sz val="9"/>
        <color indexed="8"/>
        <rFont val="Arial"/>
        <family val="2"/>
      </rPr>
      <t xml:space="preserve"> Esta actividad se desarrolló a través de los Acuerdos de Sostenibilidad diez (10) en total, los cuales cuentan con registros fotográficos, listados de asistencia e informe de gestión de las entregas y firmas de los acuerdos de sostenibilidad de los salones con reparaciones locativas en las localidades de Usaquen, Suba, Bosa, Ciudad Bolivar, Usme, Santa Fe y San Cristobal. La planeación y promoción del evento se puede evidenciar en el informe de gestión en el numeral 6.1. 
</t>
    </r>
    <r>
      <rPr>
        <b/>
        <sz val="9"/>
        <color indexed="8"/>
        <rFont val="Arial"/>
        <family val="2"/>
      </rPr>
      <t>Comunicaciones:</t>
    </r>
    <r>
      <rPr>
        <sz val="9"/>
        <color indexed="8"/>
        <rFont val="Arial"/>
        <family val="2"/>
      </rPr>
      <t xml:space="preserve"> La OAC durante el periodo evaluado promovió la entrega de obra de mejoramiento del barrio Compostela, evento realizado el 8 de abril, las notas de prensa que evidencian el avance de esta actividad para la Oficina Asesora de Comunicaciones se pueden encontrar:  
"El alcalde Enrique Peñalosa le cumplió a Compostela" http://www.cajaviviendapopular.gov.co/?q=Noticias/el-alcalde-enrique-pe%C3%B1alosa-le-cumpli%C3%B3-  y http://www.cajaviviendapopular.gov.co/?q=Noticias/llegamos-al-90-de-avance-en-compostela-usme. 
La participación ciudadana se ve reflejada en la entrega de obra con jornada de embellecimiento de fachadas https://twitter.com/CVPBogota/status/982986581299662848
Para informar a la ciudadanía sobre estos eventos la Oficina Asesora de Comunicaciones realizó piezas comunicativas .                                        
</t>
    </r>
  </si>
  <si>
    <r>
      <rPr>
        <b/>
        <sz val="9"/>
        <color indexed="8"/>
        <rFont val="Arial"/>
        <family val="2"/>
      </rPr>
      <t xml:space="preserve">Urb y Titulación: </t>
    </r>
    <r>
      <rPr>
        <sz val="9"/>
        <color indexed="8"/>
        <rFont val="Arial"/>
        <family val="2"/>
      </rPr>
      <t xml:space="preserve">En desarrollo del ejercicio de seguimiento de acuerdo a lo informado por la dependencia, en la semana del 9 al 13 de abril se realizó convocatoria telefónica a la comunidad beneficiaria del barrio “la Playa – Ciudad Bolívar”, para invitarlos al evento de entrega de Títulos que tendría lugar el día 18 de abril. De igual manera se realizó perifoneo por parte del equipo social del área.
El evento se llevó a cabo en la Casa de la Cultura de Ciudad Bolívar ubicado en la Calle 61 Sur Carrera 39 # 59 B - 43”. Donde se contó con el apoyo de la Oficina Asesora de Comunicaciones en desarrollo del objeto contractual, del Contrato 398 de 2017 a nombre de Sotavento Group SAS, cuya supervisión está a cargo de la Oficina Asesora de Comunicaciones.
En el evento de rendición de cuentas y entrega de Títulos, se entregaron 315 títulos de propiedad correspondientes al procedimiento de cesión a Título Gratuito donde a cada beneficiario se le entrega una Resolución por predio debidamente registrada ante la Oficina de Instrumentos Públicos, información que se evidencia en el FUSS PI 471 con corte al mes de abril en la pestaña “Base de títulos” y en los listados de asistencia al evento Código 208-TiT-Ft-11- “Listado de asistencia de reuniones comunitarias de la dirección de urbanizaciones y titulación” y en el formato de Evaluación Encuentro con la Ciudadanía y/o Rendición de Cuentas Código 208-PLA-Ft-58.
</t>
    </r>
    <r>
      <rPr>
        <b/>
        <sz val="9"/>
        <color indexed="8"/>
        <rFont val="Arial"/>
        <family val="2"/>
      </rPr>
      <t>Comunicaciones:</t>
    </r>
    <r>
      <rPr>
        <sz val="9"/>
        <color indexed="8"/>
        <rFont val="Arial"/>
        <family val="2"/>
      </rPr>
      <t xml:space="preserve"> El avance fue evidenciado a través de la entrega de títulos de propiedad en el barrio la Playa y la feria de servicios realizada el 18 de abril, se observaron las imágenes de estos encuentros, en el siguiente enlace pueden encontrarse las notas de prensa “Los títulos de las viviendas ya están en nuestras manos” http://www.cajaviviendapopular.gov.co/?q=Noticias/%E2%80%9Clos-t%C3%ADtulos-de-las-viviendas-ya-est%C3%A1n-en-nuestras-manos%E2%80%9D 
</t>
    </r>
  </si>
  <si>
    <r>
      <rPr>
        <b/>
        <sz val="9"/>
        <color rgb="FF000000"/>
        <rFont val="Arial"/>
        <family val="2"/>
      </rPr>
      <t xml:space="preserve">Urb y Titulación: </t>
    </r>
    <r>
      <rPr>
        <sz val="9"/>
        <color rgb="FF000000"/>
        <rFont val="Arial"/>
        <family val="2"/>
      </rPr>
      <t xml:space="preserve">Se recomienda al proceso de Urbanizaciones y Titulación, continuar con el desarrollo de las actividades programadas enfocadas hacia la obtención del producto final en el marco del componente 3 Rendición de Cuentas, para dar cumplimiento al PAAC-2018
</t>
    </r>
    <r>
      <rPr>
        <b/>
        <sz val="9"/>
        <color rgb="FF000000"/>
        <rFont val="Arial"/>
        <family val="2"/>
      </rPr>
      <t xml:space="preserve">Comunicaciones: </t>
    </r>
    <r>
      <rPr>
        <sz val="9"/>
        <color rgb="FF000000"/>
        <rFont val="Arial"/>
        <family val="2"/>
      </rPr>
      <t xml:space="preserve">Se recomendó crear álbumes de fotos por cada encuentro ciudadano en la red social Facebook.
</t>
    </r>
  </si>
  <si>
    <r>
      <rPr>
        <b/>
        <sz val="9"/>
        <color rgb="FF000000"/>
        <rFont val="Arial"/>
        <family val="2"/>
      </rPr>
      <t>Reasentamientos Humanos:</t>
    </r>
    <r>
      <rPr>
        <sz val="9"/>
        <color rgb="FF000000"/>
        <rFont val="Arial"/>
        <family val="2"/>
      </rPr>
      <t xml:space="preserve"> Se recomienda que una vez programadas las rendiciones de cuentas se realcen los correspondientes registros y evidencias de los mismos.</t>
    </r>
  </si>
  <si>
    <r>
      <rPr>
        <b/>
        <sz val="9"/>
        <color indexed="8"/>
        <rFont val="Arial"/>
        <family val="2"/>
      </rPr>
      <t xml:space="preserve">Reasentamientos Humanos: </t>
    </r>
    <r>
      <rPr>
        <sz val="9"/>
        <color indexed="8"/>
        <rFont val="Arial"/>
        <family val="2"/>
      </rPr>
      <t xml:space="preserve">Cuenta con una fecha inicial de 01/02/2018 y culminación 31/12/2018, para esta actividad no se evidencian reportes dado que a la fecha no se han realizado rendición de cuentas por parte del Director de la Dirección.
</t>
    </r>
    <r>
      <rPr>
        <b/>
        <sz val="9"/>
        <color indexed="8"/>
        <rFont val="Arial"/>
        <family val="2"/>
      </rPr>
      <t xml:space="preserve">Comunicaciones: </t>
    </r>
    <r>
      <rPr>
        <sz val="9"/>
        <color indexed="8"/>
        <rFont val="Arial"/>
        <family val="2"/>
      </rPr>
      <t xml:space="preserve">El avance de esta actividad se comprueba a través del encuentro ciudadano realizado en Ciudad Bolívar para la Clausura del Programa Manos Productivas el día 28 de abril, se hace constar que se observan las evidencias del avance sin embargo el periodo de corte para la elaboración de este informe es del 16 de abril de la vigencia. 
Se observó el especial multimedia del Proyecto de Manos Productivas que incluye los elementos de participación, se puede verificar en el enlace http://www.cajaviviendapopular.gov.co/manos-productivas </t>
    </r>
    <r>
      <rPr>
        <b/>
        <sz val="9"/>
        <color indexed="8"/>
        <rFont val="Arial"/>
        <family val="2"/>
      </rPr>
      <t xml:space="preserve">
</t>
    </r>
  </si>
  <si>
    <r>
      <rPr>
        <b/>
        <sz val="9"/>
        <color theme="1"/>
        <rFont val="Arial"/>
        <family val="2"/>
      </rPr>
      <t>Comunicaciones:</t>
    </r>
    <r>
      <rPr>
        <sz val="9"/>
        <color theme="1"/>
        <rFont val="Arial"/>
        <family val="2"/>
      </rPr>
      <t xml:space="preserve"> Se observa la gestión realizada mediante correo electrónico, la publicación de los acuerdos se espera para el mes de mayo.</t>
    </r>
  </si>
  <si>
    <r>
      <rPr>
        <b/>
        <sz val="9"/>
        <color theme="1"/>
        <rFont val="Arial"/>
        <family val="2"/>
      </rPr>
      <t>Comunicaciones:</t>
    </r>
    <r>
      <rPr>
        <sz val="9"/>
        <color theme="1"/>
        <rFont val="Arial"/>
        <family val="2"/>
      </rPr>
      <t xml:space="preserve"> El cumplimiento de la acción puede verificarse a través de publicación en la página web de la entidad www.cajaviviendapopular.gov.co</t>
    </r>
  </si>
  <si>
    <r>
      <rPr>
        <b/>
        <sz val="9"/>
        <color theme="1"/>
        <rFont val="Arial"/>
        <family val="2"/>
      </rPr>
      <t>Comunicaciones:</t>
    </r>
    <r>
      <rPr>
        <sz val="9"/>
        <color theme="1"/>
        <rFont val="Arial"/>
        <family val="2"/>
      </rPr>
      <t xml:space="preserve"> No se ha realizado el informe y el acta, pero se cuenta con los listados de asistencia de un taller realizado durante el mes de marzo de 2018.</t>
    </r>
  </si>
  <si>
    <r>
      <rPr>
        <b/>
        <sz val="9"/>
        <color theme="1"/>
        <rFont val="Arial"/>
        <family val="2"/>
      </rPr>
      <t>Comunicaciones:</t>
    </r>
    <r>
      <rPr>
        <sz val="9"/>
        <color theme="1"/>
        <rFont val="Arial"/>
        <family val="2"/>
      </rPr>
      <t xml:space="preserve"> Se observó el esquema de publicación cuya última fecha de modificación fue el 27 de abril, se recomienda publicar en el archivo una casilla que permita identificar  la última actualización que se realizó a nivel general y añadirle a la casilla "formato" la especificación del formato del archivo es decir pdf o editable, así tambien el nombre del encargado de elaborar y actualizar el documento y el nombre de quien lo aprueba.</t>
    </r>
  </si>
  <si>
    <r>
      <t xml:space="preserve">En la Dirección de </t>
    </r>
    <r>
      <rPr>
        <b/>
        <sz val="9"/>
        <color theme="1"/>
        <rFont val="Arial"/>
        <family val="2"/>
      </rPr>
      <t>Mejoramiento de Vivienda</t>
    </r>
    <r>
      <rPr>
        <sz val="9"/>
        <color theme="1"/>
        <rFont val="Arial"/>
        <family val="2"/>
      </rPr>
      <t xml:space="preserve">, se evidencia tabulación de la información social de los hogares pertenecientes al proyecto Egipto.
La Dirección de </t>
    </r>
    <r>
      <rPr>
        <b/>
        <sz val="9"/>
        <color theme="1"/>
        <rFont val="Arial"/>
        <family val="2"/>
      </rPr>
      <t>Mejoramiento de Barrios</t>
    </r>
    <r>
      <rPr>
        <sz val="9"/>
        <color theme="1"/>
        <rFont val="Arial"/>
        <family val="2"/>
      </rPr>
      <t xml:space="preserve"> resportó que la caracterización del proceso se encuentra en actualización, las partes interesadas fueron identificadas pero  a la fecha no se ha socializado el formato con las actualizaciones al interior del proceso, para el día 3 de mayo se encuentra programada la reunión con la oficina de planeación para desarrollar la matriz de necesidades y expectativas de las partes interesadas. (Ver carpeta Evidencias #1 Rendición de Cuentas - Responsabilidad Social)
La dirección de </t>
    </r>
    <r>
      <rPr>
        <b/>
        <sz val="9"/>
        <color theme="1"/>
        <rFont val="Arial"/>
        <family val="2"/>
      </rPr>
      <t>Reasentamientos</t>
    </r>
    <r>
      <rPr>
        <sz val="9"/>
        <color theme="1"/>
        <rFont val="Arial"/>
        <family val="2"/>
      </rPr>
      <t xml:space="preserve"> no reportó avance sobre esta actividad</t>
    </r>
  </si>
  <si>
    <r>
      <rPr>
        <b/>
        <sz val="9"/>
        <color theme="1"/>
        <rFont val="Arial"/>
        <family val="2"/>
      </rPr>
      <t>Comunicaciones:</t>
    </r>
    <r>
      <rPr>
        <sz val="9"/>
        <color theme="1"/>
        <rFont val="Arial"/>
        <family val="2"/>
      </rPr>
      <t xml:space="preserve"> De acuerdo a lo manifestado por el enlace en la reunión de verificación esta actividad no presenta avance porque aún no se han realizado eventos de Rendición de Cuentas</t>
    </r>
  </si>
  <si>
    <t xml:space="preserve">Se realizó divulgación sobre Ley de Transparencia, destacando botón de Transparencia a través de una Presentación en las Jornadas de Inducción y reinducción de la CVP. En reuniones con las áreas que ha hecho divulgación sobre Botón de Transparencia, relacionado a Datos Abiertos, PAAC, entre otros. </t>
  </si>
  <si>
    <t xml:space="preserve">Se divulgó la matriz Anticorrupción a través de canales internos correo electrónico y externos página web y redes sociales https://twitter.com/CVPBogota/status/958395222056108033 y https://twitter.com/CVPBogota/status/870366737610530818 </t>
  </si>
  <si>
    <t xml:space="preserve">Componente </t>
  </si>
  <si>
    <t xml:space="preserve">Observaciones </t>
  </si>
  <si>
    <t xml:space="preserve"> 1. Gestión del Riesgo de Corrupción (Mapa de Riesgos de Corrupción)</t>
  </si>
  <si>
    <t xml:space="preserve">
2. Racionalización de Trámites</t>
  </si>
  <si>
    <t>3. Rendición de Cuentas</t>
  </si>
  <si>
    <t>4. Mecanismos para Mejorar la Atención al Ciudadano</t>
  </si>
  <si>
    <t>5.. Mecanismos para la Transparencia y el Acceso a la Información</t>
  </si>
  <si>
    <t>6. Iniciativas Adicionales</t>
  </si>
  <si>
    <t xml:space="preserve">7. Gestión de la Integridad </t>
  </si>
  <si>
    <t xml:space="preserve">MATRIZ DE SEGUIMIENTO AL PAAC </t>
  </si>
  <si>
    <t>Corte de Seguimiento: 16 de abril de 2018.</t>
  </si>
  <si>
    <t>Primer Seguimiento PAAC</t>
  </si>
  <si>
    <t>Actividades Programadas en el PAAC 2018</t>
  </si>
  <si>
    <t>Estado de Avance</t>
  </si>
  <si>
    <t>MATRIZ DE SEGUIMIENTO AL PAAC Y COMPONENTE DE RACIONALIZACIÓN DE TRÁMITES DE CONTROL INTERNO</t>
  </si>
  <si>
    <t>2. ESTRATEGIA ANTITRÁMITES</t>
  </si>
  <si>
    <t>Fecha de Corte: 16 de abril de 2018</t>
  </si>
  <si>
    <t>Nombre del Trámite</t>
  </si>
  <si>
    <t xml:space="preserve">Se cuenta con 19 paz y salvos los cuales fueron enviados por correo certificado ya que no fueron solicitados por correo electrónico. </t>
  </si>
  <si>
    <t>3. RENDICIÓN DE CUENTAS</t>
  </si>
  <si>
    <t>Acción</t>
  </si>
  <si>
    <t>Fecha de Inicio</t>
  </si>
  <si>
    <t>Fecha Final</t>
  </si>
  <si>
    <t>Producto</t>
  </si>
  <si>
    <t>D escripción Avance</t>
  </si>
  <si>
    <t>MATRIZ DE SEGUIMIENTO AL PAAC Y COMPONENTE DE RENDICIÓN DE CUENTAS</t>
  </si>
  <si>
    <t>MATRIZ DE SEGUIMIENTO AL PAAC Y COMPONENTE MECANISMOS PARA LA MEJORAR LA ATENCIÓN AL CIUDADANO</t>
  </si>
  <si>
    <t>4. MECANISMOS PARA MEJORAR LA ATENCIÓN AL CIUDADANO</t>
  </si>
  <si>
    <t>Descripción Avance</t>
  </si>
  <si>
    <t xml:space="preserve">Estado de Avance </t>
  </si>
  <si>
    <t>5. MECANISMOS PARA LA TRANSPARENCIA Y ACCESO A LA INFORMACIÓN</t>
  </si>
  <si>
    <t>MATRIZ DE SEGUIMIENTO AL PAAC Y COMPONENTE MECANISMOS PARA LA TRANSPARENCIA Y ACCESO A LA INFORMACIÓN</t>
  </si>
  <si>
    <t>Indicador</t>
  </si>
  <si>
    <t>6. INICIATIVAS ADICIONALES</t>
  </si>
  <si>
    <t>MATRIZ DE SEGUIMIENTO AL PAAC Y COMPONENTE INICIATIVAS ADICIONALES</t>
  </si>
  <si>
    <t>MATRIZ DE SEGUIMIENTO AL PAAC Y COMPONENTE PLAN DE GESTIÓN DE INTEGRIDAD</t>
  </si>
  <si>
    <t>7. PLAN DE GESTIÓN DE LA INTEGRIDAD</t>
  </si>
  <si>
    <t>Avance Reportado</t>
  </si>
  <si>
    <t xml:space="preserve">Realizar las actividades programadas dentro del PAAC </t>
  </si>
  <si>
    <t>Teniendo en cuenta que esta actividad se encuentra programada para realizarse durante la vigencia su avance se considera adecuado</t>
  </si>
  <si>
    <r>
      <t xml:space="preserve">
El componente Racionalización de Trámites de la Caja de Vivienda Popular identifica los siguientes trámites: 
1. Expedición del Paz y Salvo y/o certificaciones de la deuda, Subdirección Financiera
2. Expedición de Recibos de Pagos,  Subdirección Financiera
3. Asistencia técnica para la obtención de licencias de construcción y/o actos de reconocimiento Mejoramiento de Vivienda
</t>
    </r>
    <r>
      <rPr>
        <sz val="9"/>
        <rFont val="Arial"/>
        <family val="2"/>
      </rPr>
      <t xml:space="preserve">Teniendo en cuenta la verificación realizada por Control Interno y el avance reportado por los procesos en el PAAC, no se evidencia como se está beneficiando la ciudadanía de la racionalización de estos trámites, especialmente en el trámite número dos (2) "Expedición de Recibos de Pago", pues de acuerdo a lo observado pese a existir la posibilidad de recibir via electronica el recibo de pago, los usuarios continuan presentandose personalmente a reclamarlo, se recomienda revisar lo planteado en la estrategia y diseñar un plan de acción con el fin de alcanzar los resultados esperados con la simplificación del trámite, o de lo contrario revisar su pertinencia  y si este se encuentra agregando valor a los usuarios o a la ciudadanía.  </t>
    </r>
    <r>
      <rPr>
        <sz val="9"/>
        <color theme="1"/>
        <rFont val="Arial"/>
        <family val="2"/>
      </rPr>
      <t xml:space="preserve">
Se observa el enfoque de la estrategia hacia la simplificación de los procesos y procedimientos, la reducción de costos, tiempos, documentos y pasos, generando esquemas no precenciales de acceso al trámite e incrementando su eficiencia y su eficacia, sin embargo es de tener en cuenta que los grupos de interes de la entidad tienen acceso limitado a herramientas tecnologicas razón por la cual se recomienda revisar la necesidad de reformular las acciones planteadas .
El avance para estas tres (3) actividades durante el periodo evaluado fue muy bajo.
Teniendo en cuenta que este componente no presenta indicadores, se recomienda utilizar encuestas de satisfacción para medir la percepción de la ciudadanía sobre la calidad y oportunidad de los trámites. 
</t>
    </r>
  </si>
  <si>
    <t xml:space="preserve">De acuerdo a lo evidenciado durante el periodo evaluado la entidad ha participado de diferentes eventos de participación ciudadana, tales como entrega de obras  de mejoramiento del barrio Compostela, ferias de servicios, acuerdos de sostenibilidad, entrega de titulos en el Barrio la Playita y Mesa de Dialogo realizada por la Secretaría de Habitat en el mes de marzo, entre otros, de los cuales se observaron piezas comunicativas de su difusión, la Dirección de Reasentamientos Humanos no evidenció avance en este componente, sin embargo en la verificación realizada por esta asesoría se observo la participáción de esta misional en el proyecto de manos productivas el cual culminó en el mes de abril.
La estrategia de Rendición de Cuentas de la entidad se encuentra en etapa de elaboración de acuerdo a lo reportado, se recomienda para la elaboración de este documento identificar los objetivos y las metas de corto, mediano o largo plazo; las actividades y la asignación de los recursos necesarios para alcanzar tales metas con el fin de responder por su gestión ante la ciudadanía, recibir sus opiniones y formular acciones de mejora, lo anterior en concertación con cada una de las áreas de manera que se establezcan compromisos y se planteen objetivos alcanzables.
</t>
  </si>
  <si>
    <t>Teniendo en cuenta las recomendaciones de la auditoría interna de calidad efectuada durante el mes de abril y en atención a las debilidades en la administración de riesgos detectadas en este ejercicio, la alta dirección decidió realizar una actualización estructural frente a este tema consistente en la actualización del acto administrativo que contiene la política y la metodología para la administración de riesgos, el procedimiento y las herramientas de formulación y seguimiento de los riesgos, razón por la cual durante este periodo la revisión a la gestión de los riesgos que debe realizar cada una de las dependencias no se realizó sobre este componente, el resultado reportado corresponde al promedio del avance registrado en la matriz por cada una de las dependencias y que fue consolidado y validado por la Oficina Asesora de Planeación.</t>
  </si>
  <si>
    <r>
      <t xml:space="preserve">De acuerdo a lo reportado en este componente el avance para este periodo es muy bajo, de diez (10) actividades planteadas en este componente solamente tres (3) presentan avance y en una de ellas el avance realizado no corresponde con el producto. 
En cuanto a la acción </t>
    </r>
    <r>
      <rPr>
        <i/>
        <sz val="9"/>
        <color theme="1"/>
        <rFont val="Arial"/>
        <family val="2"/>
      </rPr>
      <t xml:space="preserve">"Consolidar mensualmente las estadísticas de asistencia y evaluación del servicio en el canal presencial para los ciudadanos y ciudadanas atendidas en la oficina de Servicio al ciudadano" </t>
    </r>
    <r>
      <rPr>
        <sz val="9"/>
        <color theme="1"/>
        <rFont val="Arial"/>
        <family val="2"/>
      </rPr>
      <t xml:space="preserve">se verificó la publicación en la página web en el boton de transparencia enlace web https://www.cajaviviendapopular.gov.co/?q=Servicio-al-ciudadano/informe-pqrs-2018 de los informes de PQRS de los meses de enero, febrero y marzo en los cuales no se observó ningun analisis de la información de manera que pueda ser utilizada por la ciudadanía. 
Se recomienda identificar el nivel de cumplimiento normativo relacionado con el servicio al ciudadano en cuanto a la gestión de peticiones, quejas, reclamos, sugerencias y denuncias, protección de datos personales, accesibilidad e inclusión social, cualificación del talento humano, publicación de información, entre otros y continuar haciendo uso de encuestas de percepción aplicadas a los ciudadanos y a grupos de interés respecto a la calidad del servicio ofrecido por la entidad con el fin de identificar de primera mano los elementos críticos del servicio que deben ser mejorados.  
</t>
    </r>
  </si>
  <si>
    <t>1. Proceso de Gestión Estratégica</t>
  </si>
  <si>
    <t xml:space="preserve">Errores en la información reportada al Formato Único de Seguimiento Sectorial - FUSS </t>
  </si>
  <si>
    <t>RIESGOS OPERATIVOS</t>
  </si>
  <si>
    <t xml:space="preserve">Se remitieron correos a los gerentes de los proyectos de inversión recordando las fechas máximas de entrega del Formato Unico Secorial FUSS y las características de la información que debe ser registrada.
Se recibieron, revisaron y ajustaron los FUSS de los 7 proyectos de Inversión de la Entidad
Se envió el FUSS consolidado a la Secretaría Distrital de Hábitat sin errores indentificados en la información.
</t>
  </si>
  <si>
    <t>FUSS Individual de cada proyecto
FUSS consolidado</t>
  </si>
  <si>
    <t>Almacenamiento y manipulación inadecuada de residuos generados en la entidad.</t>
  </si>
  <si>
    <t>RIESGOS AMBIENTALES Y DE SALUD OCUPACIONAL</t>
  </si>
  <si>
    <t xml:space="preserve">Programar y desarrollar actividades lúdicas para el buen uso de sistemas de separación y  disposición de residuos generados en la entidad.  
Implementar bitacora de registro de residuos no aprovechables. 
Realizar piezas comunicacionales que apoyen en el desarrollo de las actividades lúdicas. </t>
  </si>
  <si>
    <t xml:space="preserve">Se realizaron sensibilizaciones a los funcionarios y trabajadores de la Caja de la Vivienda Popular, relacionadas con la Emergencia Sanitaria y con la correcta segregación de residuos. 
Se recogieron los residuos peligrosos acopiados y se gestionaron adecuadamente. </t>
  </si>
  <si>
    <t xml:space="preserve">Sensibilizacions a los funcionarios y trabajadores de la CVP - Listados de Asistencia 
La evidencia se encuentra en la carpeta de Calidad, disponible para su consulta. 
</t>
  </si>
  <si>
    <t>Uso inadecuado del parque automotor</t>
  </si>
  <si>
    <t xml:space="preserve">Revisar los registros de reparaciones y entradas a talleres, gastos de combustible y lubricantes, mantenimiento, con el fin de garantizar que los vehiculos asignados a la entidad, se encuentren en óptimas condiciones. </t>
  </si>
  <si>
    <t xml:space="preserve">Se solicita actualización de los datos para los vehículos que prestan el servicio de transporte a la CVP. 
Todos los carros se encuentran en buenas condiciones, se consolida una matriz con los datos de los conductores y se revizan las fechas de expedición de documentos y su vencimiento. </t>
  </si>
  <si>
    <t>Certificado de Revision Tecnicomecanica vigente para los vehículos que prestan el servicio de transporte y el vehículo propio de la CVP.</t>
  </si>
  <si>
    <t>Incumplimiento normativa por parte de los proveedores.</t>
  </si>
  <si>
    <t>Revisar periodicamente la normativa ambiental aplicable a los procesos de la entidad, para verificar el cumplimiento de la entidad.</t>
  </si>
  <si>
    <t xml:space="preserve">Se actualiza la normativa ambiental que puede tener ingerencia en el cumplimiento de contratos. </t>
  </si>
  <si>
    <t>Clausulas ambientales relacionadas a los procesos de contratación para los contratos donde se pueda aplicar (Anexos tecnicos), las cuales se encuentran disponibles en la carpeta del referente ambiental - PIGA</t>
  </si>
  <si>
    <t>Presentación de información y/o datos falsos ante quien lo solicite (entidades externas, organismos de control y la ciudadania), para favorecer intereses particulares</t>
  </si>
  <si>
    <t>RIESGOS DE CORRUPCIÓN</t>
  </si>
  <si>
    <t>Realizar Sensibilzaciones; con el fin de crear conciencia, sobre la importancia de los aspectos éticos, en nuestras actividades.</t>
  </si>
  <si>
    <t xml:space="preserve">Se realizó inducción en el primer trimestre, a todos los servidores de la entidad, en la misma se trataron aspectos eticos, en pro de crear conciencia en todos los funcionarios y contratistas sobre la importancia de la trasnparencia en sus actividades, de forma tal que se garantice la veracidad y coherencia de la información registrada y reportada en la entidad a los diferetes medios.
</t>
  </si>
  <si>
    <t xml:space="preserve">Presentaciones 
Registros de Asistencia
La información se encuentra disponible en la Carpeta de Calidad </t>
  </si>
  <si>
    <t xml:space="preserve">Documentación desactualizada en el Sistema Integrado de Gestión </t>
  </si>
  <si>
    <t>Confirmación mediante correo electrónico, de la actualización de la documentación del SIG (Crear, modificar , eliminar).
Seguimiento a las solicitudes recibidas (Memorandos) , por parte de las áreas de la entidad, frente a los documentos del SIG.  
Actualización del Listado Maestro de Documentos, para manetener las versiones correctas en la documentación del SIG.
Revisión aleatoria por parte de los profesionales de la Ooficina Asesora de Planeación, para garantizar que la información contenida en cada proceso, este acorde a lo publacdo en el Listado Maestro de Documentos. 
Entrega de Memorando a las areas de la entidad, solicitando revisar sus procesos, para validar las actualizaciones de la documentación, en cada proceso.</t>
  </si>
  <si>
    <t xml:space="preserve">Carpeta de Calidad 
Listado Maestro de Documentos 
Memorandos con Respuesta - Correo electronico, con cordis relacionado para cada solicitud efectuada por las areas de la entidad. 
 </t>
  </si>
  <si>
    <t>2. Proceso de Comunicaciones</t>
  </si>
  <si>
    <t>Bajos niveles de interacción con el ciudadano en la comunicación digital plasmada en página web y redes sociales</t>
  </si>
  <si>
    <t xml:space="preserve">1. Realizar monitoreo mensual de las difernetes plataformas digitales, generando plan de mejoramiento para aumentar visistas e interacciones, según metas de la vigencia..  
2.Iniciar acciones que mejoren la usabilidad de la página web de la entidad. 
3. Crear foro on line en la página web y difundirlo por medios propios y redes sociales.   
</t>
  </si>
  <si>
    <t xml:space="preserve">Reportes de interacción y cumplimiento Usabilidad - Gobierno en Linea 
</t>
  </si>
  <si>
    <t>Vulnerabilidad a ataques en las páginas web e intranet de la entidad</t>
  </si>
  <si>
    <t>RIESGOS DE TECNOLOGÍA</t>
  </si>
  <si>
    <t>Cuadro de Segumiento mensual
Backup´s semanales
 Informe de certificados actualizados 
Cuadro de seguimiento mensual</t>
  </si>
  <si>
    <t>3. Proceso de Prevención del Daño Antijurídico y Representación Judicial</t>
  </si>
  <si>
    <t>Negligencia en la atención de la defensa judicial de la entidad, para favorecer intereses particulares</t>
  </si>
  <si>
    <t xml:space="preserve">Manejo inadecuado de la información que hace parte del archivo de Gestión, registrada en el FUID </t>
  </si>
  <si>
    <t>Revisar permanente el FUID para llevar el control de los procesos.</t>
  </si>
  <si>
    <t xml:space="preserve">Los 2  expedientes en los cuales interviene la Caja se encuentran registrados en el FUID. </t>
  </si>
  <si>
    <t>No interponer de manera oportuna, los recursos ordinarios y extraordinarios establecidos en la norma, para los fallos desfavorables a la Entidad.</t>
  </si>
  <si>
    <t>RIESGOS NORMATIVOS</t>
  </si>
  <si>
    <t>Realizar el cotejo de los expedientes  de defensa judicial para cumplir términos de los procesos.</t>
  </si>
  <si>
    <t>De 4 fallos en contra solo se impugnó uno. Con respecto a esto, es necesario aclarar que si bien se profirieron 4 fallos desfavorables a la Entidad, 3 corresponde a Acciones de Tutela, y por estrategia jurídica se decidió no interponer recurso de impugnación contra estos fallos, ya que lo ordenado en estos, son gestiones mínimas, en constraste a lo que pretendían los accionantes.</t>
  </si>
  <si>
    <t>4. Proceso de Reasentamientos Humanos</t>
  </si>
  <si>
    <t>Apropiación por parte de un ciudadano (anterior arrendatario, beneficiario y/o tercero) de un valor causado por Relocalización Transitoria</t>
  </si>
  <si>
    <t>1. Notificar a los beneficiarios para hacer la subsanación correspondiente, en el tiempo oportuno.</t>
  </si>
  <si>
    <t>Se realizaron 25 subsanaciones</t>
  </si>
  <si>
    <t>Informe presentado mensulamnete por el área de Relocalización Transitoria</t>
  </si>
  <si>
    <t>Cobro de dádivas y/o favores para adelantar cualquier etapa del proceso de reasentamientos por parte de personas internas o externas a la CVP.</t>
  </si>
  <si>
    <t>1. Solicitar a Gestión Corporativa las  jornadas de capacitación y sensibilización sobre corrupción</t>
  </si>
  <si>
    <t>No se han realizado capacitaciones</t>
  </si>
  <si>
    <t>Memorandos solicitando las capacitaciones.
Listado de asistencia a las capacitaciones.
Registro fotografico de la capacitación.</t>
  </si>
  <si>
    <t>Incorrecta aplicación de la norma archivistica.</t>
  </si>
  <si>
    <t>1. Capacitaciones realizadas por Gestión Documental</t>
  </si>
  <si>
    <t xml:space="preserve">Se realizaron las capacitaciones los dias 10, 11, 12 y 13 de abril a los funcionarios y contratistas de la dirección.   </t>
  </si>
  <si>
    <t xml:space="preserve">Listado de asistencia a las capacitaciones.
Presentación utilizada en la capacitación y registro fotografico.
</t>
  </si>
  <si>
    <t xml:space="preserve">1. Organización y actualización de los expedientes, para garantizar la correcta aplicación archivística, subsanando las falencias encontradas.  </t>
  </si>
  <si>
    <t>Se ha realizado la actualización de 6522 expedientes</t>
  </si>
  <si>
    <t>Informe mensual realizado por Gestión Documental.</t>
  </si>
  <si>
    <t>Doble Asignación del Valor Único de Reconocimiento y/o Adquisición Predial a un mismo beneficiario</t>
  </si>
  <si>
    <t>1. Reporte mensual sobre familias con asiganación de VUR.
2. Reporte mensual FUSS (familias reasentadas)</t>
  </si>
  <si>
    <t>1. Se han asigando 9 VUR.
2.  Se han reasentado 41 familias.</t>
  </si>
  <si>
    <t>FUSS
Reporte de familias con asignación de VUR</t>
  </si>
  <si>
    <t>Alteracion de la informacion de la Base de Datos Misional</t>
  </si>
  <si>
    <t>1. Informes presentados sobre el avance de la Base Misional</t>
  </si>
  <si>
    <t>1. Se presenta el 10-04-2018 informe del primer trimestre del año del SIG</t>
  </si>
  <si>
    <t>Informe semestral del avance de la Base de Datos Misional.</t>
  </si>
  <si>
    <t>Retraso en el proceso de reubicación definitiva</t>
  </si>
  <si>
    <t>1. Actualización de folleto de oferta inmobiliaria.
2. Planear recorridos inmobiliarios semanales (todos los jueves) y citar a los beneficiarios que cuentan con VUR para que conozcan los proyectos y posteriormente realicen la selección de vivienda.
3. Reporte de número de familias con selección de vivienda.
4. Reporte de número de familias Reasentadas.
5. Reporte de número de actas de Verificación de Traslado.
6. Reporte de actas de entrega de alternativa habitacional.</t>
  </si>
  <si>
    <t>1. Se cuentan con folletos para los proyectos de Manzana 55 y Arboleda Santa Teresita.
2.  Se han realizado 11 recorridos inmobiliarios.
3. Treinta y cuatro (34) familias han realizado selección de vivienda.
4. Se han reasentado 41 familias.
5.  Cuarenta y seis actas de verificación de traslado.
6.  Treinta y seis actas de entrega de alternativa habitacional.</t>
  </si>
  <si>
    <t>Folletos de Oferta Inmobiliaria.
Informe de recorridos y de selección de vivienda presentado por Gestión Inmobiliaria.
FUSS
Reporte de Actas de verificación de Traslados.
Reporte de Actas de entrega de alternativa habitacional.</t>
  </si>
  <si>
    <t>Demora en la adquisición de  Predios. (Dec 511 del 2010)</t>
  </si>
  <si>
    <t>1. Reuniones con las empresas publicas para el saneamiento de los predios.
2. Reporte del FUSS</t>
  </si>
  <si>
    <t>1. No se han realizado reuniones con empresas públicas.
2. Se realiza el reporte mensual del FUSS</t>
  </si>
  <si>
    <t>Registros y/o actas de reunión con las Empresas Públicas.
FUSS.</t>
  </si>
  <si>
    <t>Retrasos en los pagos de ayuda de relocalización transitoria</t>
  </si>
  <si>
    <t>RIESGOS FINANCIEROS</t>
  </si>
  <si>
    <t>1. Seguimiento de resoluciones y memorandos
2. Seguimiento al número de Modificatorias de Actos Administrativos.
3. Reporte de número de familias con Relocalización Transitoria. 
4. Subsanar junto con la subdirección administrativa aquellos casos que presenten rechazos en los giros.</t>
  </si>
  <si>
    <t>1. Reporte mensual del plan de trabajo del equipo de relocalización.
2.  Se realizo una resolución modificatoria.
3.  Hay  1.713 familias con relocalización transitoria.
No se han presentado rechazos por lo que no se han realizado subsanaciones.</t>
  </si>
  <si>
    <t>Reporte mensual realizado por Relocalización Transitoria.</t>
  </si>
  <si>
    <t>6. Proceso de Mejoramiento de Vivienda</t>
  </si>
  <si>
    <t>Cobro por la asistencia técnica para el trámite de actos de reconocimiento y/o Licencias de Construcción en el periodo ante curadurías urbanas</t>
  </si>
  <si>
    <t xml:space="preserve">Fortalecer la estrategia social y de comunicación institucional hacia beneficiarios directos (poseedores y propietarios) y comunidad en general a través de la asistencia técnica prestada por la CVP, con el fin de  informar sobre la gratuidad del trámite y/o servicios, para los Actos de reconocimiento y/o Licencias de Construcción, ante curadurías Urbanas
Concientizar al grupo encargado de la Asistencia Técnica de la Dirección de Mejoramiento de Vivienda, sobre la transparencia y ética que debe mantenerse en el manejo de los trámites. </t>
  </si>
  <si>
    <t>Boleta de Radicación del expediente ante Curaduría Urbana.</t>
  </si>
  <si>
    <t>No ejecutar las actividades descritas en el procedimiento de Asistencia Técnica, para la obtención de licencias de construcción y/o actos de reconocimiento</t>
  </si>
  <si>
    <t xml:space="preserve">1. Capacitar a los profesionales sobre las actualizaciones realizadas a los procedimientos de la Dirección.
2. Realizar el tratamiento y seguimiento respectivo a cada uno de los desistimientos que se presenten por no ejecutar las acciones establecidas en el procedimiento de obtención de licencias y/o de actos de reconocimiento.
3. Concientizar al grupo encargado de la Asistencia Técnica de la Dirección de Mejoramiento de Vivienda, sobre la transparencia y ética que debe mantenerse en el manejo de los trámites. </t>
  </si>
  <si>
    <t>Listados de asistencia</t>
  </si>
  <si>
    <t>No cumplimiento de las acciones formuladas en los planes de mejoramiento, resultado de las auditorias internas</t>
  </si>
  <si>
    <t>1. Realizar el respectivo seguimiento a las acciones formuladas en los planes de mejoramiento de la Dirección.
2. Involucrar los responsables de cada uno de los procesos de la Dirección, que tengan participación en las acciones formuladas en los planes de mejoramiento.
3. Realizar el cierre de las acciones formuladas en los planes de mejoramiento, dentro de los tiempos establecidos.</t>
  </si>
  <si>
    <t xml:space="preserve">Plan de Mejoramiento </t>
  </si>
  <si>
    <t>La estructuración indebida de predios/hogares, que no cumplen con los requisitos normativos para la presentación ante la Secretaría Distrital del Hábitat, para optar por el Subsidio de Mejoramiento de Vivienda en especie.</t>
  </si>
  <si>
    <t>Revisión cartográfica de los predios priorizados por la Secretaría Distrital del Hábitat, en las áreas de Intervención integral.  
Validar el cumplimiento de los requisitos, de acuerdo con el Manual operativo - Resolución 060 de 2017.
Realizar los Diagnósticos Técnicos, en las visitas de campo</t>
  </si>
  <si>
    <t xml:space="preserve">Diagnósticos </t>
  </si>
  <si>
    <t>5. Proceso de Mejoramiento de Barrios</t>
  </si>
  <si>
    <t>Baja ejecución de los recursos en el tipo de gasto Infraestructura.</t>
  </si>
  <si>
    <t xml:space="preserve">
1. Realizar la priorización con la Secretaría Distrital del Hábitat en los primeros dos meses de cada vigencia de acuerdo al cronograma proyectado. 
2. Proyectar los estudios previos a la contratación en el primer cuatrimestre de la vigencia.
3. Realizar el seguimiento financiero a  través del formato  208-MB-Ft-40 HERRAMIENTA EJECUCIÓN FINANCIERA Y FÍSICA DE PROYECTOS</t>
  </si>
  <si>
    <t xml:space="preserve">El cumplimiento en el indicador del 24% corresponde a los avances en el compromiso de los recursos disponibles en el Proyecto de Inversión 208 Mejoramiento de Barrios. 
Se comprometieron los recursos de tipo de gasto 03- Recurso Humano, logrando la disponibilidad para la capacidad de operación de la Dirección de Mejoramiento de Barrios.
La priorización de las intervenciones en espacio público a escala barrial y de los recursos del tipo de gasto 01- Infraestructura del periodo a reportar, corresponde a avances de gestión interinstitucional con la Secretaría Distrital de Hábitat para la priorización de 13 obras en las localidades de Ciudad Bolívar, Usaqúen, Usme y San Cristóbal. 
A la fecha se han generado mayores tiempos de los programados inicialmente en la proyección de los estudios previos a la contratación debido a las contingencias presentadas en las consultas normativas, reservas y actualización de los perfiles viales, con las entidades pertinentes.
Se realizó un seguimiento mensual de la Herramienta Ejecución Financiera y Física de Proyectos, para un total de cuatro seguimientos.
</t>
  </si>
  <si>
    <t xml:space="preserve">Avances presentados en las Herramientas de seguimiento a proyectos
FUSS
PAA
</t>
  </si>
  <si>
    <t>Incumplimientos de los contratistas en la ejecución de intervenciones en espacios públicos contratadas.</t>
  </si>
  <si>
    <t xml:space="preserve">Prórrogas y adiciones a los Contratos que presentan factores limitantes externos. 
Imposición de Sanciones pecuniarias a los Contratos
 </t>
  </si>
  <si>
    <t>Durante el periodo a reportar se evidencian diecisiete (17) contratos en ejecución, de los cuales uno cuenta con la solicitud de inicio de trámite sancionatorio  por ausencia de seguimiento en la ejecucion y por no evidenciar anomalías en el contrato de obra objeto de interventoría. Contrato de Interventoría No. 593 de 2016.
De acuerdo a los resultados en la medición del indicador se establece que el riesgo está siendo minimizado de acuerdo a la meta definida.</t>
  </si>
  <si>
    <t xml:space="preserve">
Prórrogas y adiciones aprobadas por la Dirección
Resoluciones por medio de las cuales se declaran los incumplimientos.
</t>
  </si>
  <si>
    <t>Manipulación de la información manifestada en registros - guardar información valiosa para el desarrollo del proceso, con el fin de favorecer a una de las partes, a cambio de una contraprestación.</t>
  </si>
  <si>
    <t xml:space="preserve">1.  Revisión de los registros generados por los contratistas en el desarrollo del proceos de Mejoramiento de Barrios .
2. Llevar a cabo el seguimiento a los informes de supervisión por parte del Director Técnico de Mejoramiento de Barrios.
</t>
  </si>
  <si>
    <t>La Dirección de Mejoramiento de Barrios a través del equipo de trabajo de gestión documental, revisó la  totalidad de los registros generados por los equipos designados a la supervisión en cada uno de los contratos a cargo del proceso.
Como resultado se informaron las observaciones y recomendaciones en los aspectos de calidad de los registros antes de ser archivados en los respectivos expedientes.</t>
  </si>
  <si>
    <t>Registros en los Formatos, que reposan en expedientes de cada contrato vigente en la Dirección de Mejoramiento de Barrios.  
Informes de supervisión de contratación.
Informes de seguimiento y evaluación al cumplimiento de las obligaciones contractuales.</t>
  </si>
  <si>
    <t>Favorecimiento a contratistas de obra, interventoría y/o terceros por parte de los supervisores de la Caja de la Vivienda Popular mediante la sustentación indebida de  modificaciones contractuales solicitadas.</t>
  </si>
  <si>
    <t>1. Verificación de cada una de las etapas del proceso técnico y contractual y generar evidencia. 
2. Identificar y ajustar las falencias, dentro de los controles asociados y generar evidencia.
3. Tomar las medidas legales correspondientes, a la situación detectada</t>
  </si>
  <si>
    <t xml:space="preserve">
Actas de reuniones  de seguimiento a los contratos de interventoría, obra y con
Reporte en el Formato Único de Seguimiento Sectorial (FUSS) por los meses de septiembre, octubre y noviembre de 2017.
Comunicados externos de los contratistas.</t>
  </si>
  <si>
    <t>Tráfico de Influencias en la afectación de los tiempos, presupuestos y en la calidad de los productos contratados favoreciendo a un tercero.</t>
  </si>
  <si>
    <t xml:space="preserve">1. Verificación de los registros generados en las herramientas de seguimiento financiero y de ejecución de los recursos del proyecto de inversión
2. Realizar la verificación de la validez de las justificaciones, necesidades y requerimientos de modificaciones contractuales por un equipo interdisciplinario.
</t>
  </si>
  <si>
    <t>A través de validación de informes de gestión y de resultados mensuales que se evidencian en la carpeta de calidad y que sirven de apoyo a la gestión administrativa, técnica, contractual y financiera, se reporta:
1 registro mensual para el FUSS, 1 registro del seguimiento Financiero a Contratos, 1 seguimiento trimestral al Informe de Gestión trimestral y 1 seguimiento trimestral al Plan de Acción, para un total de 10 registros.</t>
  </si>
  <si>
    <t>Seguimientos financieros del proyecto de inversión
Registros de Reunión  con la verificación de la información
Registros de modificaciones contracutales</t>
  </si>
  <si>
    <t>7. Proceso de Urbanizaciones y Titulación</t>
  </si>
  <si>
    <t xml:space="preserve"> Cobro de Dadivas y/o favores para adelantar cualquier etapa y/o actividad del proceso de titulaciòn</t>
  </si>
  <si>
    <t xml:space="preserve">1. Realizar el seguimiento a los procesos de  titulaciòn por mecanismo de cesiòn a tìtulo gratuito y revisión de la autenticidad  de los documentos requeridos  . 2. Revisión permanente de la actualización de los procedimientos sobre los requerimientos </t>
  </si>
  <si>
    <t>En el perìodo de enero a marzo de 2018 se han titulado 302 predios por el mecanismo de cesiòn a tìtulo gratuito , los cuales han sido verificados con las actualizaciones de los procedimientos efectuados segùn los formatos de lista de chequeo asentados en cada expediente</t>
  </si>
  <si>
    <t>Expedientes de predios titulados</t>
  </si>
  <si>
    <t>Manipulación de la información manifestada en: I) tráfico indebido;  o II)  guardar información valiosa para el desarrollo del proceso con el fin de favorecer a una de las partes, a cambio de una contraprestación.</t>
  </si>
  <si>
    <t>1. Realizar socialización de los compromisos establecidos en el acuerdo ético de la Dirección y los procedimientos manejados por la DUT</t>
  </si>
  <si>
    <t>En el primer trimestre se realizaron las siguientes acciones:                            Se efectuaron 52 reuniones con la comunidad con el fin de efectuar seguimiento a los tiempos alcanzados para cada uno de los procesos de titulaciòn para el Barrio Maria Paz. Ver actas escaneadas en la carpeta de calidad 2018  y se enviò el Còdigo de Etica para la DUT a todos los funcionarios de planta, temporales, provisionales y contratistas el dìa 12 de abril de 2018</t>
  </si>
  <si>
    <t>Correos al personal sobre la socializaciòn</t>
  </si>
  <si>
    <t>Favorecimiento a un contratista de obra, interventor y/o terceros, por parte del supervisor de la CVP,  frente a las modificaciones contractuales sin aval del comité Fiduciario y  pagos (anticipos)  sin soportes legales ni aprobaciones</t>
  </si>
  <si>
    <t>Revisión las acciones aprobadas sobre  las modificaciones contractuales por parte del Comité Directivo, Operativo y Financiero del fideicomiso</t>
  </si>
  <si>
    <t>Para el primer trimestre  se programaron 16 reuniones, las cuales fueron realizadas, según Actas Nos. 14 al 19 para Comitè Tècnico y Nos. 115 al 124 para el Comitè Directivo, las actas se encuentran en la carpeta de la Calidad 2018</t>
  </si>
  <si>
    <t>Actas de Comitès de Fiducia</t>
  </si>
  <si>
    <t>Favorecimiento a grupos invasores de predios avalados como zonas de cesión</t>
  </si>
  <si>
    <t>Revisión y seguimiento de las actividades formuladas de acuerdo a las mesas de trabajo y gestiòn realizada con los involucrados y seguimiento a los tràmites de actualizaciòn y revisiòn de las minutas</t>
  </si>
  <si>
    <t>Los logros obtenidos en el primer trimestre corresponden a: Lomas II Pijaos (Rafael Uribe) : solicitud de recibo enviada al DADEP con radicaciòn 2018EE1708 de 29/01/2018, el DADEP respondiò la peticiòn el 13 de febrero de 2018 por la cual el DADEP ubica el urbanismo en un plano anterior que fue actualizado a la fecha.  Atahualpa El Cajòn (Fontibòn): la escritura firmada por la CVP y en firma de la Direcciòn del DADEP se encuentra autorizada en Notaria. Nuevo Chile (Bosa): La minuta y demàs documentos para la transferencia por escritura pùblica fueron enviados al DADEP, el DADEP diò respuesta en la que se manifiesta que estàn realizando actuaciones tècnicas. El Caracol (Kennedy) :Se efectuò Comitè de seguimiento para entrega , en el que se indica que debe estudiarse el caso para reurbanizaciòn y no sustituciòn. Veraguas (Puente Aranda): se deben verificar las diferentes alternativas de soluciòn a la problematica de invasiòn y actualizaciòn de la urbanizaciòn. Buenos Aires (San Cristobal): se llevo a cabo reuniòn con el Hàbitat con el fin de definir el procedimiento para la inclusòn del Barrio Buenos Aires en el proceso de regularizaciòn de la Alcaldìa Local de San cristobal. Calvo Sur (San Cristobal): Laches (Santa Fe): El DADEP se encuentra trabjando en la modificaciòn del acta de recibo No. 138 del 01/07/2009.</t>
  </si>
  <si>
    <t>Actas de entrega al DADEP, escrituras de entrega de zonas de cesiòn</t>
  </si>
  <si>
    <t>Titular indebidamente un predio</t>
  </si>
  <si>
    <t>Efectuar  una revisión final de los datos de las Resoluciones, previo a su numeración .</t>
  </si>
  <si>
    <t>Se revisaron 322 resoluciones previas a su numeraciòn, asì: transferencia de dominio 20 y cesiòn a tìtulos gratuito 302 , distribuìdas en los barrios: Arborizadora Alta 3, Arborizadora baja 1, Sierra Morena 4, Caracolì 2, Guacamayas 3, Laches 9, Juan Pablo II 3, La Playa 294, Santa Viviana 2 y Colmena III 1</t>
  </si>
  <si>
    <t xml:space="preserve">Viabilidades tècnicas emitidas pendientes de resoluciòn </t>
  </si>
  <si>
    <t>Incrementar el tiempo de trámite por reproceso de documentos</t>
  </si>
  <si>
    <t>Incluir en el Procedimiento de Cesión a Titulo Gratuito una revisión final de los datos de las Resoluciones, previo a su numeración .</t>
  </si>
  <si>
    <t>Se incluyò en el Procedimiento 208-TIT-PR-05 vigente desde  el 16 de enero de 2018, igualmente la lista de chequeo de expedientes  cesiòn a tìtulo gratuito 208-TIT-FT-64 vigente des de el 16 de enero de 2018</t>
  </si>
  <si>
    <t>Viabilidades jurìdicas emitidas pendientes de resoluciòn</t>
  </si>
  <si>
    <t>8. Proceso de Servicio al Ciudadano</t>
  </si>
  <si>
    <t>Imprecisión en el direccionamiento al ciudadano, sobre los trámites y servicios que ofrece la Entidad</t>
  </si>
  <si>
    <t xml:space="preserve">
Realizar capacitación (3), para Instruir al personal vinculado al proceso de Servicio al Ciudadano, sobre  la actualización de cambios recientes de los trámites y servicios de los procesos misionales, evalaudo los conceptos aprendidos.
</t>
  </si>
  <si>
    <t xml:space="preserve"> El jueves 12 de abril del 2018 de se instruyo al personal de servicio al ciudadano, sobre los conceptos de tramites y servicios,  la actualización de los mismos el el SUIT y sobre conceptos sobre las TIC y la politica de gobierno digital.
Luego de la sensibilización se realizó una evaluación para medir el nivel de conocimiento adquirido, dando como resultado: En el tema de Fundamentos del Servicio al Ciudadano y Política de Gobierno Digital los evaluados poseen un 85% de conocimiento y manejo del tema. Sin embargo, frente al tema de conocimientos de los Procesos de las Misionales de la CVP y Tramites y Servicios inscritos en el SUIT solo se domina el 55% de estos temas.
Esto permite concluir que se requiere un fortalecimiento de sus conocimientos en temas como, los Procesos Misionales, Matriz de Riesgos de Corrupción y Operativas y, por último, en Tramites y Servicios que se encuentran inscritos en el Sistema Único de Información de Trámites (SUIT).
</t>
  </si>
  <si>
    <t xml:space="preserve">Actas de reunión y/o registro de asistencia a capacitaciones.
Formato con las evaluaciones realizadas a las personas vinculadas al proceso.
</t>
  </si>
  <si>
    <t>Cobro por la realización de  trámites ante la CVP.</t>
  </si>
  <si>
    <t xml:space="preserve">
Realizar capacitación (3), para Instruir al personal vinculado al proceso de Servicio al Ciudadano, sobre la gratuidad de los servicios ofrecidos por la entidad,  evaluando los conceptos aprendidos.
Realizar encuesta, a 100 beneficiarios, de forma cuatrimestral,  para consultar si conocen, sobre la gratuidad de los tramités y servicios ofrecidos por la entidad, para validar que los funcionarios o contratistas, hayan transmitido la información.
Entregar Informe con análisis, de la encuesta realizada. </t>
  </si>
  <si>
    <t>El lunes  9 de abril del 2018  se instruyo al personal de servicio al ciudadano, sobre la gratuidad de los tramites y servicios que presta la Caja de la Vivienda Popular. Se socializo la campaña 360 que se realizara sobre la gratuidad junto a la Oficina Asesora de Comunicaciones.
Seguida a la sensibilización se realizo una evaluación, que permitiera medir el nivel de conocimientos que poseen y adquiridos; la cual arrojo como resultado que los evaluados poseen un 100% del dominio del tema relacionado con la Gratuidad de los Tramites y Servicios que presta la CVP.</t>
  </si>
  <si>
    <t xml:space="preserve">Registros de Asistencia 
Encuestas a la ciudadanía 
Informes emitidos sobre lo resultados arrojados por la encuesta. </t>
  </si>
  <si>
    <t>Inoportunidad  en la emisión de las respuestas de PQRS</t>
  </si>
  <si>
    <t>Emitir  en el informe de gestión de PQRS, que se realiza de forma mensual, un capítulo que incluya el análisis de  las PQRS, que no fueron respondidas en los teminos establecidos por normativa, si es el caso.</t>
  </si>
  <si>
    <t>Se elabro un informe de gestión incluyendo un análisis de las PQRSD que no se respondieron dentro de los terminos establecidos por la norma.
El informe permite establecer que el 99,23% de las PQRSD recibidas durante el primer trimestre de 2018, fueron atendidas en los tiempos que determina la ley. Esto significa que solo 8 de las PQRSD no se atendieron en los términos (tiempo) de ley.</t>
  </si>
  <si>
    <t>Informes de Gestión de tramites PQRS</t>
  </si>
  <si>
    <t xml:space="preserve">9. Proceso de Gestión Administrativa </t>
  </si>
  <si>
    <t>Deficiencias o ausencias en la prestación de servicios para el funcionamiento de la Entidad.</t>
  </si>
  <si>
    <t>RIESGOS ESTRATÉGICOS</t>
  </si>
  <si>
    <t>Establecer un funcionario o contratista responsable de realizar seguimiento a las actividades del Plan Anual de Adquisiciones de las actividades bajo la responsabildiad de la Subdirección Administrativa.
Establecer responsabilidades por cada uno de los procesos de contratación a cargo de la Subdirección Administrativa.
Construir, implementar y hacer seguimiento a la matriz de contratación vigente de la Subdirección Administrativa.</t>
  </si>
  <si>
    <t>Plan Anual de Adquisiciones 
Expedientes Contractuales</t>
  </si>
  <si>
    <t>Fines de lucro, prebendas o beneficios recibidos en los procesos de contratación o ejecución de contratos.</t>
  </si>
  <si>
    <t>Establecer un funcionario o contratista responsable de realizar seguimiento a las actividades del Plan Anual de Adquisiciones de las actividades bajo la responsabildiad de la Subdirección Administrativa respecto al presupuesto asignado.
Establecer responsabilidades por cada uno de los procesos de contratación a cargo de la Subdirección Administrativa.
Construir, implementar y hacer seguimiento a la matriz de contratación vigente de la Subdirección Administrativa respecto al presupuesto asignado.</t>
  </si>
  <si>
    <t>Alteración de la seguridad de las instalaciones y las personas que se encuentran en la entidad.</t>
  </si>
  <si>
    <t>Establecer instructivo para el ingreso y permanencia de personas en la entidad.
Definir los requerimientos de seguridad necesarios para mantener el orden en la Caja de la Vivienda Popular.</t>
  </si>
  <si>
    <t>Instructivo 
Oficios</t>
  </si>
  <si>
    <t xml:space="preserve">10. Proceso Gestión Financiera </t>
  </si>
  <si>
    <t>Desconocimiento del marco legal aplicable .</t>
  </si>
  <si>
    <t>Realizar procesos de capacitaciones semestrales en las que se aborden temas relacionados con  la normatividad vigente.</t>
  </si>
  <si>
    <t>Esta actividad comenzara su ejecución a partir del 01 de julio de 2018</t>
  </si>
  <si>
    <t>Informe semestral</t>
  </si>
  <si>
    <t xml:space="preserve">Retrasos en la ejecución del presupuesto institucional programado </t>
  </si>
  <si>
    <t xml:space="preserve">
1, Realizar el correo mensual de recordatorio de radicación de cuentas.
2, Memorando mensual a cada subdirección técnica donde se informa la ejecución del mes vs la reprogramación del PAC.
3. Realizar procesos de capacitación para la programación  y reprogramación del PAc </t>
  </si>
  <si>
    <t>Esta actividad comenzara su ejecución a partir del 01 de mayo de 2018</t>
  </si>
  <si>
    <t>Informes cuatrimestrales</t>
  </si>
  <si>
    <t>Aumento de los pasivos exigibles</t>
  </si>
  <si>
    <t>Efectuar seguimiento mensual  a la gestión realizada</t>
  </si>
  <si>
    <t>Se ha realizado durante los meses de febrero y marzo el seguimiento a cada uno de los proyectos de inversion y de apoyo a la gestion realizada de depuración y pago de pasivos. Adicionalmente se ha enviado a los proyectos de inversión el seguimiento a los pasivos exigibles.</t>
  </si>
  <si>
    <t>2 informes de seguimiento a pasivos exigibles quincenal por  mes</t>
  </si>
  <si>
    <t xml:space="preserve">
*Baja rentabilidad de los recursos con los que cuenta la CVP </t>
  </si>
  <si>
    <t>Realizar estudio de mercado para ver que entidad ofrece mayor rentabilidad</t>
  </si>
  <si>
    <t>Se han desarrollado acciones para determinar que entidad ofrece mayor rentabilidad como: Reunión con el Banco BBVA para revisar la tasa de rentabilidad .  Se realizo una tabla en el cual se anexan las tasas de interes de las diferentes entidades financieras.</t>
  </si>
  <si>
    <t>Informes mensuales de acuerdo con los extractos suministrados por las entidades financieras</t>
  </si>
  <si>
    <t>11. Proceso de Gestión Documental</t>
  </si>
  <si>
    <t>Pérdida o fuga de información asociada con malas prácticas de archivo.</t>
  </si>
  <si>
    <t>Establecer un cronograma de las visitas que se proyectan realizar en la vigencia 2018 por parte del proceso de Gestión Documental.
Realizar visitas por el Equipo SIGA de conformidad con el cronograma establecido, se determinarán las recomendaciones a las dependencias para la correcta administración de este riesgo.</t>
  </si>
  <si>
    <t xml:space="preserve">Listados de Asistencia </t>
  </si>
  <si>
    <t>Reactividad al cambio acerca de la Gestión Documental.</t>
  </si>
  <si>
    <t>Elaborar el cronograma para las jornadas de sensibilización acerca de temas en Gestión Documental.
Realizar las jornadas de sensibilización en las dependencias de la Entidad de conformidad con el cronograma establecido.
Incluir en el plan de capacitación de la vigencia, temas relacionados con la gestión documental.
De acuerdo a lo evidenciado en las jornadas de sensibilización y a la operación del proceso de Gestión Documental, se realizarán comunicaciones sobre lineamientos acerca de la importancia y cuidado de la gestión documental.</t>
  </si>
  <si>
    <t>Listados de Asistencia</t>
  </si>
  <si>
    <t>Pérdida de información derivada de la desarticulación de la gestión de correspondencia en la entidad.</t>
  </si>
  <si>
    <t>Presentar propuesta a la Dirección de Gestión Corporativa y CID sobre la modificación de funciones.
Presentar propuesta de modificación de funciones al Consejo Directivo.
Crear la documentación del Formato Único de Ventanilla.
Implementar y divulgar la documentación del Formato Único de Ventanilla.</t>
  </si>
  <si>
    <t xml:space="preserve">Modificación del Acto Administrativo </t>
  </si>
  <si>
    <t>Pérdida de información para la obtención de beneficios particulares.</t>
  </si>
  <si>
    <t>Realizar una verificación de las condiciones de seguridad de los archivos de gestión y central.
Establecer los controles de seguridad requeridos para la custodia de la información documental.
Adoptar un procedimiento para el manejo de la pérdida de expedientes.
Adoptar el reglamento de Gestión Documental.
Solicitar a la Dirección de Gestión Corporativa y CID charla sobre las responsabilidades derivadas del manejo de la información y las consecuencias disciplinarias por recibir beneficios particulares.</t>
  </si>
  <si>
    <t>Oficios</t>
  </si>
  <si>
    <t xml:space="preserve">12. Proceso Gestión del Talento Humano </t>
  </si>
  <si>
    <t>Incumplimiento en la ejecución del Plan de Capacitación de la Vigencia 2018.</t>
  </si>
  <si>
    <t>Elaborar plan de trabajo para estructurar el plan de capacitación, acorde a las necesidades formuladas por las áreas de la entidad.
Ejecución del plan de trabajo, seguimiento a la etapa precontractual, contractual y poscontractual del contrato del Plan de Capacitación.
Realizar seguimietno al cumplimiento de las actividades programadas en la vigencia del contrato actual de capacitación.</t>
  </si>
  <si>
    <t xml:space="preserve">Expedente del Contrato </t>
  </si>
  <si>
    <t>Deficiente desempeño laboral por resultados bajos en la evluación de servidores públicos.</t>
  </si>
  <si>
    <t>Elaborar plan de trabajo para realizar la formualción y seguimiento de los sitemas de evaluación.
Socializar las herramientas de gestión con el equipo de trabajo del Proceso de Gestión del Talento Humano.
Hacer seguimiento a los planes de trabajo y a las herramientas de gestión.</t>
  </si>
  <si>
    <t>Historias Laborales</t>
  </si>
  <si>
    <t>Posesión indebida en empleos de la planta de personal: (se presentaría ante la violación de régimen legal o constitucional de inhabilidades e incompatibilidades por parte de servidor público y en razón de su cargo o función; por el incumplimiento de requisitos legales y de acuerdos restrictivos de competencia en el proceso de vinculación, selección o concurso en la planta de personal de la Entidad, concertados de forma tal que se altere ilícitamente dicho proceso, así como ante la emisión de certificados o constancias ficticias de capacitaciones o estudios realizados, lo que genera sanciones, quejas, mala prestación de los  servicios que se proveen, daño a la imagen institucional; insatisfacción en las personas que participan de los procesos, bajo impacto de las acciones de la misión de la Caja de la Vivienda Popular y procesos de formación adicionales para suplir los vacíos.)</t>
  </si>
  <si>
    <t>Implementar en cada una de las posesiones realizadas el formato de requisitos mínimos de acuerdo a los Manuales de funciones existentes. Así mismo ralizar la revisión integral de la documentación y del perfil.
En caso de presentarse la creación de un cargo nuevo deberá adelantarse el estudio técnico pertientes de conformidad con el marco legal vigente y autorizado por la entidad competente.</t>
  </si>
  <si>
    <t>Establecimiento del número consecutivo de certificación en el Sistema Integrado de Gestión en la totalidad de expediciones por parte de la subdirección Administrativa.
Verificación y validación de las novedades allegadas por el personal previo al cargue en el Sistema PERNO.
Establecer un control digital de las certificacinoes expedidas por la Subdirección Admisnitrativa.</t>
  </si>
  <si>
    <t>Certificaciones laborales</t>
  </si>
  <si>
    <t xml:space="preserve">13. Proceso de Adquisición de Bienes y Servicios </t>
  </si>
  <si>
    <t xml:space="preserve">Inoportunidad en la  suscripción de los contratos, cuya finalidad sea  garantizar el normal funcionamiento de la entidad, para favorecer a un tercero .
</t>
  </si>
  <si>
    <t xml:space="preserve">Monitorear la ejecución de los contratos, por medio de los cuales se adquieren los bienes y servicios, para  garantizar el normal funcionamiento de la entidad. Teniendo en cuenta el seguimiento a la base de datos, manejada por el proceso.
</t>
  </si>
  <si>
    <t>Se realiza el seguimiento a través de la base de datos de la Subdirección Administrativa</t>
  </si>
  <si>
    <t>Base de datos diligencia por la Subdirección Administrativa, para realizar el monitoreo de la ejecución contractual.</t>
  </si>
  <si>
    <t>Debilidades en el ejercicio de la supervisión, que no permitan establecer oportunamente el incumplimiento a las obligaciones contractuales, para favorecer intereses particulares.</t>
  </si>
  <si>
    <t xml:space="preserve">Verificar que los informes de supervisión, se realicen de conformidad con los lineamientos establecidos por la entidad.
   </t>
  </si>
  <si>
    <t>Se estructuró la matriz de seguimiento de la radicación de informes, con la cual se lleva el control de la entrega mensual que realizan las dependencias.
El promedio del porcentaje del indicador es del 97,88%.</t>
  </si>
  <si>
    <t>Informe cuatrimestral, evidenciando los resultados de la revisión.</t>
  </si>
  <si>
    <t>Falta de oportunidad en la liquidación de los contratos suscritos por la entidad.</t>
  </si>
  <si>
    <t>Verificar el cumplimiento de los contatos liquidados, de conformidad con los programado para el cuatrimestre. 
Establecer las acciones correctivas de forma inmediata, en caso de tener contratos pendientes de liquidación, programados duracte el corte.</t>
  </si>
  <si>
    <t>Se estructuró la matriz de seguimiento de liquidaciones, obteníendose el indicador de solicitudes radicadas contra las liquidaciones suscritas o los trámites devueltos.</t>
  </si>
  <si>
    <t>Matriz de seguimiento actualizada cuatrimestralmente</t>
  </si>
  <si>
    <t xml:space="preserve">14. Proceso de Gestión Tecnología de la Información y Comunicaciones </t>
  </si>
  <si>
    <t>Falla en la seguridad de Redes y/o Equipos Informáticos</t>
  </si>
  <si>
    <t>* Verificar en la consola de adminstración del antovorus, la correcta actualización de todos los equipos de cómputo conectados en red.
* Comunicados de sensibilización para todos los usuarios</t>
  </si>
  <si>
    <t>Se realizo la validacion mensual dentro del primer trimestre</t>
  </si>
  <si>
    <t>Imágenes de la consola de administración del antivirus</t>
  </si>
  <si>
    <t>Fuga de información</t>
  </si>
  <si>
    <t>* Generar capacitacion de induccion y reinduccion *generar la posibilidad de implementar otro si con respecto al manejo de la informacion y clausulas de confidencialidad</t>
  </si>
  <si>
    <t>Se realizo capacitacion de Induccion en la cual se hablo de generalidades del proceso TIC y de buen manejo de los equipos de computo</t>
  </si>
  <si>
    <t>Actas de asistencia de Capacitacion de Induccion y reinduccion, 
Tips de comunicaciones o comunicados enviados con parametros de seguridad</t>
  </si>
  <si>
    <t>15. Proceso de Gestión Control Interno Disciplinario</t>
  </si>
  <si>
    <t>Prescripción de los procesos disciplinarios en curso, para favorecer intereses particulares.</t>
  </si>
  <si>
    <t>Realizar seguimiento cuatrimestral, informando los avances surgidos en los procesos disciplinarios,  estableciendo las alertas necesarias,  en caso que se requiera.</t>
  </si>
  <si>
    <t xml:space="preserve">Se adelantó revisión periódica que arrojó como resultado a corte del 16 de abril del presente año, 60 procesos en curso. Se utilizó una herramienta (Hoja de cálculo en formato Excel) en donde se registra la base de datos de los procesos que adelanta la oficina CID. 
A la fecha se cuentan con 60 actuaciones disciplinarias vigentes, las cuales se encuentran determinadas por anualidad de la siguiente manera: del 2015, 3 Procesos que se encuentran en apertura de investigación; 2016, 23 Procesos de los cuales 3 se encuentran en apertura de investigación y 20 en indagación preliminar; 2017, 31 Procesos que se encuentran en indagación preliminar; y para el 2018, 3 Procesos que se encuentran en indagación preliminar.
El proceso de CID en el primer trimestre ha realizado 11 autos de archivo de los cuales 10 son del año 2017 y 1 del año 2016.
Para la vigencia 2018, a corte del 16 de abril se han recibido 6 quejas e informes dando como resultado 3 autos inhibitorios y 3 indagaciones preliminares que hacen parte de los 60 procesos en curso.
Adicionalmente se han adelantado actuaciones que corresponden al curso del proceso disciplinario tales como: (apertura de investigación, cierre de investigación, acumulación de proceso etc.)
</t>
  </si>
  <si>
    <t>Matriz control alimentada por el proceso</t>
  </si>
  <si>
    <t>Violación al principio de  reserva que debe guardarse  a los procesos en curso.</t>
  </si>
  <si>
    <t>Garantizar la Confidencialidad de los procesos disciplinarios, con los que cuenta la entidad,.</t>
  </si>
  <si>
    <t xml:space="preserve">Se garantiza la confidencialidad de los procesos disciplinarios, mediante acciones de custodia de los expedientes, los cuales se encuentran alojados en cajas y archivadores, ubicados en la oficina de control interno de la CVP. Este espacio cuenta con cerradura y las llaves están en custodia de los profesionales de la oficina de CID.
Reflejo de la confidencialidad se soporta en la inexistencia de queja alguna contra la Dirección de Gestión Corporativa y CID por violación de la reserva sumarial de que trata el artículo 95 de la ley 734 de 2002.
</t>
  </si>
  <si>
    <t>Informe Cuatrimestral, comunicando los resultados de la revisión.</t>
  </si>
  <si>
    <t xml:space="preserve">16. Proceso Evaluación de la Gestión </t>
  </si>
  <si>
    <t>Omitir en los informes hallazgos identificados en las auditorías</t>
  </si>
  <si>
    <t xml:space="preserve">Realizar mesas de trabajo con el líder del proceso auditado y la Asesora de Control Interno
Reunión Cierre de auditoría  </t>
  </si>
  <si>
    <t>De las tres auditorias que se abrieron, ya se emitieron los informes, que se encuentran en revisión</t>
  </si>
  <si>
    <t>Actas de reunión  
Actas reunión cierre de audioría</t>
  </si>
  <si>
    <t>Incumplimiento del Plan Anual Auditorías aprobado para la vigencia</t>
  </si>
  <si>
    <t>Realizar mediciones y reportes trimestrales del avance en el Plan Anual de Auditorías</t>
  </si>
  <si>
    <t xml:space="preserve">Se realizo medición del avance en el  primer trimestre del programa de auditorias </t>
  </si>
  <si>
    <t>Seguimiento al Plan Anual de Auditorías Formato 208-CI-FT-04</t>
  </si>
  <si>
    <t>Documentación errada de hallazgos y conceptos de seguimiento tras revisión de herramientas de gestión de los procesos</t>
  </si>
  <si>
    <t>Gestionar 4 capacitaciones que permitan optimizar el uso de las herramientas de gestión formuladas para los procesos y áreas de la entidad.
(Plan de Acción y estrategia anticorrupción; Diseño de Indicadores; Gestión de Riesgos; Análisis de causas y formulación de acciones)</t>
  </si>
  <si>
    <t>se realizó la capacitación diseño de indicadores y plan de acción para los líderes y enlaces de los  procesos</t>
  </si>
  <si>
    <t>Presentaciones, Listados de asistencia y evaluaciones de las actividades de sensibilización</t>
  </si>
  <si>
    <t>En la verificación de ejecución de las actividades de este componente se evidenció la gestión realizada a través la publicación en la página web de la entidad de los diferentes eventos que reflejan la gestión, la promoción del Plan Anticorrupción mediante un banner permanente en la página web y de la gratuidad de los servicios de la entidad, se encontraron debilidades respecto al criterio diferencial de accesibilidad a la información pública al no tenerse en cuenta la divulgación de la información en formatos accesibles para las personas con discapacidad visual, actualmente se dispone unicamente de los audios en los videos publicados en las redes sociales facebook y Youtube, las imagenes que evidencian las obras y la gestión de la entidad en la red social facebook no se encuentran publicadas de una manera que sean mas visibles para los usuarios. A la fecha no se encuentra definido un responsable de monitorear los contenidos del botón de transparencia y pese a contar con un esquema de publicación de información los responsables de realizar las publicaciones no tienen claridad sobre la manera como deben desarrollar esta actividad presentandose información desactualizada lo cual demuestra que no se realiza un monitoreo constante a la calidad de los datos y a la publicación de la información en la página web.
Se recomienda hacer uso de elementos visuales tales como tablas, listas, diagramas y viñetas para facilitar la navegación de los usuarios a través de la página web, invitando al lector a leer y haciendo que la información se encuentre de una manera más fácil y rápida.</t>
  </si>
  <si>
    <t xml:space="preserve">Presenta fecha de formulación 18 de febrero y fecha de finalización 31 de diciembre de 2018, la acción tiene como producto final el Código de Ética ajustado o eliminado acorde a las nuevas necesidades de la entidad.
En desarrollo del seguimiento entre el 1º de enero y el 16 de abril de 2018, a la acción formulada, se evidencia lo siguiente: que de conformidad con el Decreto 118 de 2018, el contratista Jhon Fredy Castellanos informa que se han realizado las siguientes actividades:
1. El doce (12) de abril de 2018, el Proceso de Gestión del Talento Humano remitió a la Oficina Asesora de Planeación, a través de correo electrónico el autodiagnóstico del Código de Integridad, en el cual se formuló plan de acción para su formulación, implementación y seguimiento.
2. La subdirección Administrativa, en conjunto con la Oficina Asesora de Planeación, se encuentran recibiendo asesoría para la formulación, implementación y seguimiento del Código de Integridad, por parte del Departamento Administrativo de la Función Pública – DAFP, en el cual se programaron y desarrollaron varios talleres con relación al tema mencionado
</t>
  </si>
  <si>
    <t>Divulgar  la Matriz anticorrupción constantemente, entre los grupos de interés y la ciudadanía, en los diferentes canales de la entidad.</t>
  </si>
  <si>
    <t>De acuerdo a lo observado el avance de este componente  se centra en las actividades relacionadas con transparencia y la actividad de socialización del proceso de asistencia técnica, se reitera la recomendación realizada en el informe con corte a 31 de diciembre de 2017 publicado en la pagina web www.cajaviviendapopular.gov.co el 16 de enero de 2018 sobre incluir lineamientos en temas de conflictos de intereses, canales de denuncias de hechos de corrupción, mecanismos para la protección al denunciante, entre otros dentro de las acciones asociadas al Codigo de Etica.</t>
  </si>
  <si>
    <t>Teniendo en cuenta la fecha de ejecución de la actividad el avance se considera adecuado</t>
  </si>
  <si>
    <t>Estado de Avance de la Actividad Adecuado</t>
  </si>
  <si>
    <t xml:space="preserve">Se evidencio que se encuentra en construcción la versión 3 del procedimiento código 208 PLA-Pr 19, el cual presenta los respectivos avances y cambios al procedimiento, no se presentan actas, ya que el documento se encuentra todavía en construcción para su respectiva aprobación por parte de la Dirección General para realizar la socialización del procedimiento. La acción presenta un avance del 20% de su ejecución, se encuentra programada, como fecha final, el 31 de diciembre de 2018.
</t>
  </si>
  <si>
    <t xml:space="preserve">En desarrollo del avance de la acción formulada, en el evento de realizar documento de diagnóstico de la Rendición de Cuentas para la vigencia 2018, la Oficina Asesora de Planeación ha iniciado con el Diagnostico, partiendo de la revisión del Procedimiento, en el cual se evidencian las actividades que deben desarrollarse para una correcta ejecución del ejercicio.
Con base en las Rendiciones de Cuentas se ha efectuado balance sobre aspectos que deben mejorarse, teniendo en cuenta que la última rendición de la entidad fue en diciembre - 2017 y la mesa de dialogo efectuada por la Secretaria de Hábitat, fue en el mes de marzo 2018.
Para fortalecer los lineamientos que deben seguirse para un correcto ejercicio de Rendición de Cuentas, se realizó capacitación con el apoyo de la Veeduría Distrital, tratando temas de Transparencia y Rendición de Cuentas.  
\\serv-cv11\calidad\30. PRESENTACIONES E INFORMES\SISTEMA INTEGRADO DE GESTIÓN\2018\CAPACITACION RENDICION DE CUENTAS
La acción presenta un avance del 20% de su ejecución, la cual se encuentra programada como fecha final de entrega de producto el 31 de diciembre de 2018.
</t>
  </si>
  <si>
    <t>En desarrollo de la acción la Oficina Asesora de Planeación, presenta los avances en documento FUSS, el cual sirve como insumo para la Estrategia de Rendición de Cuentas, el cual se puede evidenciar en la siguiente ruta: \\serv-cv11\calidad\36. FUSS\2018\ENERO, el avance de la acción presenta un 25% de la ejecución, la cual tiene como fecha de entrega de producto el 31 de diciembre de 2018.</t>
  </si>
  <si>
    <r>
      <rPr>
        <b/>
        <sz val="9"/>
        <color indexed="8"/>
        <rFont val="Arial"/>
        <family val="2"/>
      </rPr>
      <t xml:space="preserve">Oficina Asesora de Planeación: </t>
    </r>
    <r>
      <rPr>
        <sz val="9"/>
        <color indexed="8"/>
        <rFont val="Arial"/>
        <family val="2"/>
      </rPr>
      <t xml:space="preserve">La acción no presenta avance en la matriz publicada, ya que quedó con la acción formulada a partir del 1° de junio de 2018, sin embargo, La Oficina Asesora de Planeación, está construyendo la estrategia de Rendición de Cuentas, una vez se cuente con el documento, se divulgará en los diferentes medios de la Entidad.
</t>
    </r>
    <r>
      <rPr>
        <b/>
        <sz val="9"/>
        <color indexed="8"/>
        <rFont val="Arial"/>
        <family val="2"/>
      </rPr>
      <t xml:space="preserve">
Comunicaciones:</t>
    </r>
    <r>
      <rPr>
        <sz val="9"/>
        <color indexed="8"/>
        <rFont val="Arial"/>
        <family val="2"/>
      </rPr>
      <t xml:space="preserve"> Sobre esta actividad el enlace del área aclaró que quien define la estrategia de Rendición de Cuentas es la Oficina Asesora de Planeación y que una vez se defina esta estrategia de RC, se realizará su divulgación por parte de la dependencia.   </t>
    </r>
  </si>
  <si>
    <r>
      <rPr>
        <b/>
        <sz val="9"/>
        <color indexed="8"/>
        <rFont val="Arial"/>
        <family val="2"/>
      </rPr>
      <t>Oficina Asesora de Planeación:</t>
    </r>
    <r>
      <rPr>
        <sz val="9"/>
        <color indexed="8"/>
        <rFont val="Arial"/>
        <family val="2"/>
      </rPr>
      <t xml:space="preserve"> La acción no presenta avance en la matriz publicada, ya que quedó con la acción formulada a partir del 1° de julio de 2018, la Oficina Asesora de Planeación manifiesta que una vez se cuente con el documento "Estrategia de Rendición de Cuentas " se realizará el seguimiento al mismo, y se divulgara acorde a lo establecido en el Plan de Comunicaciones, establecido por la Oficina Asesora de Comunicaciones.
</t>
    </r>
    <r>
      <rPr>
        <b/>
        <sz val="9"/>
        <color indexed="8"/>
        <rFont val="Arial"/>
        <family val="2"/>
      </rPr>
      <t>Comunicaciones:</t>
    </r>
    <r>
      <rPr>
        <sz val="9"/>
        <color indexed="8"/>
        <rFont val="Arial"/>
        <family val="2"/>
      </rPr>
      <t xml:space="preserve"> Respecto a esta actividad el enlace de la Oficina Asesora de Comunicaciones argumenta que su responsabilidad al respecto recae unicamente sobre el Plan de Comunicaciones</t>
    </r>
  </si>
  <si>
    <t xml:space="preserve">En desarrollo de la acción, la Oficina Asesora de Planeación, realizó la publicación del informe de gestión de la vigencia 2017, en la página web de la entidad, acorde a los requerimientos y fechas establecidas
http://www.cajaviviendapopular.gov.co/?q=search/node/presupuesto
http://www.cajaviviendapopular.gov.co/?q=Nosotros/Informes/informe-de-ejecucion-del-presupuesto-de-gastos-e-inversiones
La acción presenta un avance del 50%, de conformidad con el producto final formulado a fecha 31/12/2018.
</t>
  </si>
  <si>
    <r>
      <rPr>
        <b/>
        <sz val="9"/>
        <color theme="1"/>
        <rFont val="Arial"/>
        <family val="2"/>
      </rPr>
      <t>Oficina Asesora de Planeación:</t>
    </r>
    <r>
      <rPr>
        <sz val="9"/>
        <color theme="1"/>
        <rFont val="Arial"/>
        <family val="2"/>
      </rPr>
      <t xml:space="preserve"> La acción presenta formulación con responsabilidad compartida con la Oficina Asesora de Comunicaciones, y tiene como producto final Informes con evidencia de diálogo en los Espacios de Encuentro Ciudadano, En Redes Sociales (Campaña Diálogo).
En seguimiento a la acción formulada con fecha de inicio 01/03/2018, se evidenció que la Oficina Asesora de Planeación, construyó y generó los documentos requeridos por la Secretaria de Hábitat para la Mesa de Dialogo, efectuada el 27 de febrero 2018, suministrando la información oportuna a la secretaria del Hábitat, además realizó la divulgación por los diversos medios de comunicación de la Caja de la Vivienda Popular.
Por otra parte, se evidencia que la Oficina Asesora de Comunicaciones acompañó la Feria de Servicios realizada el 18 de abril en Ciudad Bolívar, donde se generó atención y diálogo entre beneficiarios y los equipos de REAS, Vivienda y Servicio al Ciudadano 
Las evidencias fueron consultadas para verificar su cumplimiento y avance respectivo en la siguiente ruta:
\\serv-cv11\calidad\34. RENDICIÓN DE CUENTAS - AREAS\RENDICIÓN DE CUENTAS - SECTOR\2018\RENDICION DE CUENTAS SECTOR HABITAT
La acción presenta un avance del 30% de la ejecución, en la entrega del producto final con fecha 31/12/2018.
</t>
    </r>
    <r>
      <rPr>
        <b/>
        <sz val="9"/>
        <color theme="1"/>
        <rFont val="Arial"/>
        <family val="2"/>
      </rPr>
      <t>Comunicaciones:</t>
    </r>
    <r>
      <rPr>
        <sz val="9"/>
        <color theme="1"/>
        <rFont val="Arial"/>
        <family val="2"/>
      </rPr>
      <t xml:space="preserve"> De acuerdo a lo manifestado por el enlace en la reunión de verificación esta actividad no presenta avance porque aún no se han realizado eventos de Rendición de Cuentas</t>
    </r>
  </si>
  <si>
    <r>
      <rPr>
        <b/>
        <sz val="9"/>
        <color theme="1"/>
        <rFont val="Arial"/>
        <family val="2"/>
      </rPr>
      <t>Oficina Asesora de Planeación:</t>
    </r>
    <r>
      <rPr>
        <sz val="9"/>
        <color theme="1"/>
        <rFont val="Arial"/>
        <family val="2"/>
      </rPr>
      <t xml:space="preserve"> En el desarrollo del seguimiento la Oficina Asesora de Planeación, acorde a los lineamientos dados por la Secretaria de Hábitat,  gestionó la información correspondiente en cuanto a los aspectos técnicos, financieros y sociales y se enviaron las piezas y el informe, entre otros,  para la publicación de forma oportuna, previamente, durante y después, del evento de la Mesa de Dialogo efectuada el 27 de febrero - 2018, por la Secretaria del Hábitat, en la cual la Caja de la Vivienda Popular, participó, cumpliendo así los requerimientos establecidos.   
La Caja de la Vivienda Popular, apoyo el evento, facilitando a través de la BTL, la pantalla central de la Mesa de Dialogo. </t>
    </r>
    <r>
      <rPr>
        <b/>
        <sz val="9"/>
        <color theme="1"/>
        <rFont val="Arial"/>
        <family val="2"/>
      </rPr>
      <t xml:space="preserve">
Comunicaciones:</t>
    </r>
    <r>
      <rPr>
        <sz val="9"/>
        <color theme="1"/>
        <rFont val="Arial"/>
        <family val="2"/>
      </rPr>
      <t xml:space="preserve"> De acuerdo a lo manifestado por el enlace en la reunión de verificación esta actividad no presenta avance porque aún no se han realizado eventos de Rendición de Cuentas</t>
    </r>
  </si>
  <si>
    <t xml:space="preserve">En desarrollo del seguimiento a la acción formulada, se evidencia que la Oficina Asesora de Planeación, acorde a los lineamientos dados por la Secretaria de Hábitat, gestionó la información y envió para publicación las piezas, de forma oportuna, previamente, durante y después, del evento, para la Mesa de Dialogo efectuada en el mes de marzo - 2018, por la Secretaría del Hábitat, en la cual la Caja de la Vivienda Popular, participó cumpliendo así los requerimientos establecidos.
Se publicó el Informe de Rendición de Cuentas, previo, de acuerdo con la normatividad, y posteriormente se publicaron las evidencias del evento.
Se realizó y publicó la Presentación, para la Mesa de Dialogo efectuada, por la Secretaria de Hábitat, en la cual la Caja de la Vivienda Popular tuvo participación, se entregaron también las respuestas, para las inquietudes generadas en el espacio de la mesa de dialogo, acorde a lo requerido por la ciudadanía.
La acción presenta un avance del 50% en su ejecución.
</t>
  </si>
  <si>
    <t>Avance Adecuado</t>
  </si>
  <si>
    <r>
      <rPr>
        <b/>
        <sz val="9"/>
        <color indexed="8"/>
        <rFont val="Arial"/>
        <family val="2"/>
      </rPr>
      <t>Mejoramiento de Vivienda:</t>
    </r>
    <r>
      <rPr>
        <sz val="9"/>
        <color indexed="8"/>
        <rFont val="Arial"/>
        <family val="2"/>
      </rPr>
      <t xml:space="preserve"> Para esta actividad y a la fecha de seguimiento de la misma no se ha realizado aun eventos de Rendición de cuentas, sin embargo se han logrado avances y/o acercamientos con la comunidad como son: Foro de cierre proyecto Egipto de lo que se evidencia informe de gestión de fecha 20/04/2018, se entregó a la Oficina Asesora de Comunicaciones un boletín de prensa con la generalidad del evento realizado para su posterior publicación en la página web, lo cual se realizó el 26/04/2018. Lo anterior cuenta con listados de asistencias y evaluaciones de encuentros con la ciudadanía. Adicionalmente se evidencia el acercamiento con la comunidad en las jornadas de recolección de documentos para el proceso de estructuración de proyectos. 
</t>
    </r>
    <r>
      <rPr>
        <b/>
        <sz val="9"/>
        <color indexed="8"/>
        <rFont val="Arial"/>
        <family val="2"/>
      </rPr>
      <t xml:space="preserve">Comunicaciones: </t>
    </r>
    <r>
      <rPr>
        <sz val="9"/>
        <color indexed="8"/>
        <rFont val="Arial"/>
        <family val="2"/>
      </rPr>
      <t xml:space="preserve">El avance de esta actividad se puede evidenciar a través de la feria de servicios realizada por la CVP durante el mes de abril en ciudad bolívar done participó la DMV con la feria inmobiliaria para acceso a los subsidios por parte de la ciudadanía, la OAC realizó registro fotográfico y la siguiente nota de prensa publicada en la página web de la entidad  de la https://www.cajaviviendapopular.gov.co/?q=Noticias/la-entidad-ha-recepcionado-m%C3%A1s-de-100-solicitudes-de-licencias-de-construcci%C3%B3n  </t>
    </r>
  </si>
  <si>
    <t xml:space="preserve">
Se evidencia mediante la publicación de piezas comunicacionales utilizando diferentes formatos, audiovisual, grafico, fotográfico, y escrito de manera que sean llamativos, comprensibles y que el mensaje llegue a los usuarios. Lo anterior puede observarse en el especial multimedia publicado en el siguiente enlace de la página web  
https://www.cajaviviendapopular.gov.co/manos-productivas/
</t>
  </si>
  <si>
    <r>
      <rPr>
        <b/>
        <sz val="9"/>
        <color theme="1"/>
        <rFont val="Arial"/>
        <family val="2"/>
      </rPr>
      <t>Oficina Asesora de Planeación:</t>
    </r>
    <r>
      <rPr>
        <sz val="9"/>
        <color theme="1"/>
        <rFont val="Arial"/>
        <family val="2"/>
      </rPr>
      <t xml:space="preserve"> Se evidencia en la matriz publicada en calidad, que la acción no presenta avance, ya que los resultados de la evaluación del Índice de Transparencia se entregaron el 25 de abril - 2018, por lo cual, el Plan de Mejoramiento iniciará a partir de mayo, acorde a lo reportado en el Informe entregado por Transparencia por Colombia.
</t>
    </r>
    <r>
      <rPr>
        <b/>
        <sz val="9"/>
        <color theme="1"/>
        <rFont val="Arial"/>
        <family val="2"/>
      </rPr>
      <t>Comunicaciones:</t>
    </r>
    <r>
      <rPr>
        <sz val="9"/>
        <color theme="1"/>
        <rFont val="Arial"/>
        <family val="2"/>
      </rPr>
      <t xml:space="preserve"> El informe de resultados del indice de transparencia fue entregado a la entidad el 25 de abril pasado, a la fecha se ha realizado unicamente su socialización mediante correo electrónico a directivos y equipo operativo y se encuentra pendiente de reprogramar durante el mes de mayo la reunión para determinar el plan a seguir  de acuerdo a los resultados del informe.</t>
    </r>
  </si>
  <si>
    <r>
      <rPr>
        <b/>
        <sz val="9"/>
        <color theme="1"/>
        <rFont val="Arial"/>
        <family val="2"/>
      </rPr>
      <t xml:space="preserve">Oficina Asesora de Planeación: </t>
    </r>
    <r>
      <rPr>
        <sz val="9"/>
        <color theme="1"/>
        <rFont val="Arial"/>
        <family val="2"/>
      </rPr>
      <t>En desarrollo del seguimiento en competencia de la Oficina Asesora de Planeación, se entrega la información de soporte del proceso, de igual forma, una vez las áreas remiten contenidos, se envían a la Oficina Asesora de Comunicaciones, quien es la encargada de publicar la información en la página web de la entidad - botón de Transparencia. 
http://www.cajaviviendapopular.gov.co/?q=content/transparencia
El avance en la implementación, frente a contenidos de las áreas, se ve reflejado en la entrega de la información actualizada de temas como: Gestión presupuestal, financiera, administrativa y de participación ciudadana, rendición de cuentas, entre otros, la cual es suministrada oportunamente, para ser publicada en la página web de la entidad, acorde al requerimiento por parte de cada proceso.
La acción presenta un avance del 30% de su ejecución.</t>
    </r>
    <r>
      <rPr>
        <b/>
        <sz val="9"/>
        <color theme="1"/>
        <rFont val="Arial"/>
        <family val="2"/>
      </rPr>
      <t xml:space="preserve">
Comunicaciones:</t>
    </r>
    <r>
      <rPr>
        <sz val="9"/>
        <color theme="1"/>
        <rFont val="Arial"/>
        <family val="2"/>
      </rPr>
      <t xml:space="preserve"> Se evidencia el diligenciamiento de la matriz de la personería "Guía de cumplimiento de la Ley 1712 de 2014 Transparencia y Acceso a la Información y la gestión realizada por parte del funcionario Johana Reyes</t>
    </r>
  </si>
  <si>
    <t>De acuerdo a lo reportado el avance se considera adecuado</t>
  </si>
  <si>
    <r>
      <rPr>
        <b/>
        <sz val="9"/>
        <color theme="1"/>
        <rFont val="Arial"/>
        <family val="2"/>
      </rPr>
      <t>Oficina Asesora de Planeación:</t>
    </r>
    <r>
      <rPr>
        <sz val="9"/>
        <color theme="1"/>
        <rFont val="Arial"/>
        <family val="2"/>
      </rPr>
      <t xml:space="preserve"> En desarrollo del ejercicio de seguimiento a la acción formulada, se evidencia que, la Oficina Asesora de Comunicaciones desde su competencia, solicita mediante correo electrónico a las diferentes áreas de la entidad, el apoyo para publicar correctamente los archivos e información de la entidad, de forma tal que se divulgue, acorde a los lineamientos establecidos. 
La acción presenta un avance del 33% de su cumplimiento.
</t>
    </r>
    <r>
      <rPr>
        <b/>
        <sz val="9"/>
        <color theme="1"/>
        <rFont val="Arial"/>
        <family val="2"/>
      </rPr>
      <t>Comunicaciones:</t>
    </r>
    <r>
      <rPr>
        <sz val="9"/>
        <color theme="1"/>
        <rFont val="Arial"/>
        <family val="2"/>
      </rPr>
      <t xml:space="preserve"> El esquema de publicaciones relaciona el tipo de documentos que se encuentran publicados en el botón de transparencia y el enlace de la página web en el que se encuentran.</t>
    </r>
  </si>
  <si>
    <t xml:space="preserve">En desarrollo del ejercicio, La oficina Asesora de Planeación, solicitó la divulgación de los 5 valores establecidos por el DAFP, para contextualizar a la entidad, a través de correos institucionales y pantallas de la CVP. 
Se realizó inducción en el primer trimestre, a todos los servidores de la entidad, en la misma se trataron aspectos éticos, en pro de crear conciencia en todos los funcionarios y contratistas sobre la importancia de la trasparencia en sus actividades, de forma tal que se garantice la veracidad y coherencia de la información registrada y reportada en la entidad a los diferentes medios.
Se realizan llamadas a las diferentes instituciones en cargadas de dar directrices sobre el código de Integridad, se ha mantenido comunicación con la Secretaría General de la Alcaldía Mayor de Bogotá - Oficina de Desarrollo Institucional y el Departamento Administrativo de la Función Pública - DAFP.
Desde la Oficina Asesora de Planeación se envió correo electrónico dando lineamientos a la Subdirección Administrativa - Talento Humanos, de la CVP, sobre el Código de Integridad, matriz de riesgos institucional, guía de implementación y Decreto 118 del 2 de febrero de 2018 "por el cual se adopta el Código de Integridad del Servicio Público, y que modifica el Capítulo II del Decreto Distrital 489 de 2009 "por El cual se crea la Comisión Intersectorial de Gestión Ética del Distrito Capital", y se dictan otras disposiciones de conformidad con lo establecido en el Decreto Nacional 1499 de 2017.
Capítulo II DE LOS GESTORES DE INTEGRIDAD, en su Artículo 11º Responsabilidad de las áreas de Talento Humano Artículo 7º "Los/as Gestores/as de Integridad, La dependencia de Talento Humano, o quien haga sus veces, deberá verificar que el /la Gestor/a propuesto/a cumpla con el perfil definido en el Artículo 8º del Decreto en cuestión.
 1)    Desde la Oficina Asesora de Planeación bajo el subsistema de Responsabilidad Social, se han realizado reuniones internas, y capacitaciones con el DAFP. Se realizó reunión el día 23 de abril de 2018, con el fin de revisar la Matriz de Plan Anticorrupción Ítem Código Integridad, en el que se generaron algunos cambios y las responsabilidades de cada una de las oficinas.
Así mismo bajo el Subsistema de Responsabilidad Social realizó la inscripción de los colaboradores de la entidad que están a cargo, para la capacitación que será el próximo 2 de mayo de 2018 en las instalaciones del Departamento de la Función Pública.
</t>
  </si>
  <si>
    <t xml:space="preserve">Se sugiere a la Oficina Asesora de Planeación, que se determinen en las acciones que tienen responsabilidad compartida con otras áreas, el alcance y el porcentaje de cumplimiento de los responsables que intervienen en la acción.
Se sugiere que en las acciones donde formularon como producto final el procedimiento de Participación Ciudadana y Rendición de Cuentas, este se mencione con código y formato correspondiente, para no generar confusión en el registro de las evidencias, y así poder realizar el correspondiente seguimiento a los avances. 
</t>
  </si>
  <si>
    <t>MATRIZ DE RIESGOS INSTITUCIONAL - PLAN ANTICORRUPCIÓN</t>
  </si>
  <si>
    <t>Código:208-PLA-Ft-05</t>
  </si>
  <si>
    <t>Versión: 7</t>
  </si>
  <si>
    <t>Pág. 4 de 4</t>
  </si>
  <si>
    <t>Vigente desde: 13/03/2018</t>
  </si>
  <si>
    <t>FECHA DE ACTUALIZACIÓN:</t>
  </si>
  <si>
    <t>DÍA</t>
  </si>
  <si>
    <t>MES</t>
  </si>
  <si>
    <t>AÑO</t>
  </si>
  <si>
    <t>EJE</t>
  </si>
  <si>
    <t>PROGRAMA</t>
  </si>
  <si>
    <t>PROYECTO PRIORITARIO</t>
  </si>
  <si>
    <t xml:space="preserve">PROYECTO DE INVERSIÓN </t>
  </si>
  <si>
    <t>PROCESO</t>
  </si>
  <si>
    <t>NOMBRE DEL RIESGO</t>
  </si>
  <si>
    <t>CAUSAS</t>
  </si>
  <si>
    <t>EFECTOS</t>
  </si>
  <si>
    <t>PROB.
(1 a 5)</t>
  </si>
  <si>
    <t>CALIFICACIÓN DEL IMPACTO</t>
  </si>
  <si>
    <t>IMP
(1 a 5)</t>
  </si>
  <si>
    <t>CONTROLES EXISTENTES
(0,5 ó 1)</t>
  </si>
  <si>
    <t>DESCRIPCIÓN DEL CONTROL</t>
  </si>
  <si>
    <t>NATURALEZA DEL CONTROL</t>
  </si>
  <si>
    <t>CALIF. RIESGO</t>
  </si>
  <si>
    <t>NIVEL DE RIESGO</t>
  </si>
  <si>
    <t xml:space="preserve">FUENTE DE DATOS </t>
  </si>
  <si>
    <t xml:space="preserve">NOMBRE DEL INDICADOR </t>
  </si>
  <si>
    <t>CÁLCULO</t>
  </si>
  <si>
    <t xml:space="preserve">UNIDAD DE MEDIDA </t>
  </si>
  <si>
    <t xml:space="preserve">META </t>
  </si>
  <si>
    <t>ACCIONES</t>
  </si>
  <si>
    <t>SEGUIMIENTO
 1</t>
  </si>
  <si>
    <t xml:space="preserve">SEGUIMIENTO 2
</t>
  </si>
  <si>
    <t xml:space="preserve">SEGUIMIENTO 3
</t>
  </si>
  <si>
    <t xml:space="preserve">SEGUIMIENTO 4
</t>
  </si>
  <si>
    <t xml:space="preserve">SEGUIMIENTO 5
</t>
  </si>
  <si>
    <t xml:space="preserve">SEGUIMIENTO 6
</t>
  </si>
  <si>
    <t>RESPONSABLE 1</t>
  </si>
  <si>
    <t>RESPONSABLE 2</t>
  </si>
  <si>
    <t>AVANCE DEL INDICADOR</t>
  </si>
  <si>
    <t>REGISTRO / EVIDENCIA</t>
  </si>
  <si>
    <t>inicio dia</t>
  </si>
  <si>
    <t>inicio  mes</t>
  </si>
  <si>
    <t>inicio año</t>
  </si>
  <si>
    <t>fin dia</t>
  </si>
  <si>
    <t>fin mes</t>
  </si>
  <si>
    <t>fin año</t>
  </si>
  <si>
    <t>EVALUACIÓN DEL RESULTADO</t>
  </si>
  <si>
    <t>02- DEMOCRACIA URBANA</t>
  </si>
  <si>
    <t>43 - Modernización Institucional</t>
  </si>
  <si>
    <t>189 - Modernización administrativa</t>
  </si>
  <si>
    <t>404 -  Fortalecimiento institucional para aumentar la eficiencia de la gestión</t>
  </si>
  <si>
    <t xml:space="preserve">Formular lineamientos, metodologías y estrategias que le permitan a la Caja de la Vivienda Popular contar con instrumentos adecuados para la planeación, seguimiento y control de las acciones ejecutadas, en virtud de la misión y funciones encomendadas a la entidad.
El presente proceso establece las actividades con las que la Caja de la Vivienda Popular planifica su Sistema Integrado de Gestión </t>
  </si>
  <si>
    <t xml:space="preserve">Fallas humanas en la revsión de la información suministrada por las Direcciones de la entidad, a los enlaces delegados para cada Proyecto.
Incumplimiento en Tiempos de entrega, por parte de las Direcciones Misionales, lo cual dificulta una correcta revisión de datos e información.  
Desconocimiento del Proyecto delegado, al enlace responsable. 
</t>
  </si>
  <si>
    <t xml:space="preserve">Publicación de datos errados 
Mala imagen de la entdiad 
Entregas a organismos de control, con datos equivocados </t>
  </si>
  <si>
    <t>3</t>
  </si>
  <si>
    <t xml:space="preserve">Establecer Circular para la entidad, defieniendo tiempos de entrega.
Apropiación  de los proyectos a cargo.
Compromiso en la Revisión, de datos e información entregada a cada enlace de proyecto. 
</t>
  </si>
  <si>
    <t>PREVENTIVO</t>
  </si>
  <si>
    <t>ZONA DE RIESGO ALTA</t>
  </si>
  <si>
    <t>FUSS</t>
  </si>
  <si>
    <t>FUSS consolidado sin errores</t>
  </si>
  <si>
    <t>(No. proyectos - FUSS correctos/No. proyectos FUSS  revisados) * 100</t>
  </si>
  <si>
    <t>Porcentaje</t>
  </si>
  <si>
    <t>EFICACIA</t>
  </si>
  <si>
    <t xml:space="preserve">MENSUAL </t>
  </si>
  <si>
    <t xml:space="preserve">Realizar y socializar Circular, a toda la entidad, estableciendo directrcies claras, para las áreas de la Entidad. 
Revisar mensualmente las cifras y datos suministardos por la areas de la entidad, en el Formato Unico de seguimiento sectorial - FUSS.
Realizar seguimiento permanente,mediante correo electrónico a las areas de la entidad, para ganrantizar la entrega oportuna de la información, con el fin de contar con los tiempos de revisión y validacion de la información suministrada. 
</t>
  </si>
  <si>
    <t>ENERO</t>
  </si>
  <si>
    <t xml:space="preserve">Deficiente recuperación de recursos para el tratamiento de los residuos contaminados generados en la entidad
No se prioriza la segregación en el origen, por lo cual el volumen que requiere tratamiento se incrementa considerablemente.
Los(as) funcionarios(as) de la entidad generalmente no realizan una buena segregación, aunque hayan sido capacitado.                                                                                                                                                                                                                                                                                                                                                                                                                                       </t>
  </si>
  <si>
    <t>Incidencia de enfermedades en los funcionarios expuestos durante el transito externo y disposición final de los residuos.
Infestación de vectores por acumulación de residuos</t>
  </si>
  <si>
    <t>POSIBLE</t>
  </si>
  <si>
    <t>MODERADO</t>
  </si>
  <si>
    <t>Procedimiento de manejo de residuos solidos</t>
  </si>
  <si>
    <t>Presentaciones y registros de capacitacion</t>
  </si>
  <si>
    <t>Capacitaciones realizadas</t>
  </si>
  <si>
    <t>(Capacitaciones en residuos solidos ejecutadas/Capacitaciones en residuos solidos programadas)*100%</t>
  </si>
  <si>
    <t>CUATRIMESTRAL</t>
  </si>
  <si>
    <t>45 - Modernización Institucional</t>
  </si>
  <si>
    <t>191 - Modernización administrativa</t>
  </si>
  <si>
    <t>406 -  Fortalecimiento institucional para aumentar la eficiencia de la gestión</t>
  </si>
  <si>
    <t>El no registro de los servicios de mantenimiento,
prevención y corrección de posible fallas mecánicas que se le realicen, incluyendo la
frecuencia de estos servicios, con la descripción y costos de las reparaciones.
No se lleva un control por escrito en una bitácora de mantenimiento,
describiendo los servicios que se presten a los vehículos, señalando el costo de los
mismos. 
No se elabora un informe mensual del mantenimiento de los vehículos.</t>
  </si>
  <si>
    <t>Multas y sanciones a la entidad.</t>
  </si>
  <si>
    <t>IMPROBABLE</t>
  </si>
  <si>
    <t>2</t>
  </si>
  <si>
    <t>MENOR</t>
  </si>
  <si>
    <t>Exigencia de certificados  de revision tecnicomécanica</t>
  </si>
  <si>
    <t>ZONA DE RIESGO BAJA</t>
  </si>
  <si>
    <t>Certificado de revision tenicomecanica</t>
  </si>
  <si>
    <t>Revision Tecnicomecánica, vigente</t>
  </si>
  <si>
    <t>(Seguimiento a certificado de revisiones tecnicomecánicas realizadas/ Seguimiento a revisiones tecnicomecánicas programadas)*100%</t>
  </si>
  <si>
    <t>Se cuenta con la Matriz consolidada, se tiene pendiente la actualización de las fechas de expedición de documentos, las cuales están bajo la responsabilidad de Yahir Murcia
Coordinador Transporte
Caja de Vivienda Popular</t>
  </si>
  <si>
    <t>46 - Modernización Institucional</t>
  </si>
  <si>
    <t>192 - Modernización administrativa</t>
  </si>
  <si>
    <t>407 -  Fortalecimiento institucional para aumentar la eficiencia de la gestión</t>
  </si>
  <si>
    <t>Desconocimiento</t>
  </si>
  <si>
    <t>Multas y sanciones de la entidad</t>
  </si>
  <si>
    <t>MAYOR</t>
  </si>
  <si>
    <t>4</t>
  </si>
  <si>
    <t>Clausulas de cumplimiento normativo en pliegos</t>
  </si>
  <si>
    <t>ZONA DE RIESGO MODERADA</t>
  </si>
  <si>
    <t>Anexos técnicos en pliegos de contratación</t>
  </si>
  <si>
    <t xml:space="preserve">Pliegos con exigencias de cumplimiento normativas ambientales </t>
  </si>
  <si>
    <t>(Pliegos con anexo tecnico exigiendo cumplimiento de normativa ambiental / Total de contratos con posibles impactos ambientales significativos)</t>
  </si>
  <si>
    <t xml:space="preserve">Gestión inadecuada, por parte de los servidores a cargo del proceso. 
</t>
  </si>
  <si>
    <t>Sanciones
Afectación económica de los interés de la entidad. 
Falta de credibilidad e imagen de la Entidad.</t>
  </si>
  <si>
    <t xml:space="preserve">Sensibilizaciones sobre aspectos éticos, en el manejo de la información.
 </t>
  </si>
  <si>
    <t xml:space="preserve">Registros de asistencia </t>
  </si>
  <si>
    <t>Sensibilizaciones realizadas</t>
  </si>
  <si>
    <t>(Sensibilizaciones realizadas/sensibilizaciones programadas) * 100</t>
  </si>
  <si>
    <t>%</t>
  </si>
  <si>
    <t xml:space="preserve">A partir del segundo semestre del 2018, se programaran sensibilizaciones para los funcionarios y contratistas de la entidad. </t>
  </si>
  <si>
    <t xml:space="preserve">Falta de revisión, de la documentación que compone el SIG, por parte de los dueños de procesos.
Fallas humanas, de quien crea, modifica o elimina los documetos del SIG 
</t>
  </si>
  <si>
    <t xml:space="preserve">Documentación del Sistema Integrado de Gestión, sin la debida actualización. 
Lista Maestro de Documentos, desactualizado </t>
  </si>
  <si>
    <t xml:space="preserve">Correos de confirmación, para la actualización de documentos del SIG. </t>
  </si>
  <si>
    <t>Carpeta de Calidad</t>
  </si>
  <si>
    <t xml:space="preserve">Documentación actualizada </t>
  </si>
  <si>
    <t>(Documentos Actualizados / Documentos solicitados por la entdiad) *101</t>
  </si>
  <si>
    <t>07- GOBIERNO LEGÍTIMO, FORTALECIMIENTO LOCAL Y EFICIENCIA</t>
  </si>
  <si>
    <t>42 - Transparencia, gestión pública y servicio a la ciudadanía</t>
  </si>
  <si>
    <t>185 - Fortalecimiento de la gestión pública. Efectiva y eficiente</t>
  </si>
  <si>
    <t>943 - Fortalecimiento institucional para la transparencia, participación ciudadana, control y responsabilidad
social y anticorrupción</t>
  </si>
  <si>
    <t>Atender las solicitudes de comunicación de los diferentes programas misionales en lo relacionado con la divulgación oportuna de todas las actividades, proyectos y gestiones que impacten a los públicos internos y externos, así como coadyuvar en el mantenimiento de una adecuada comunicación organizacional que facilite no sólo el desarrollo de los procesos, sino también las relaciones interpersonales. Todo en aras de promover la transparencia, la participación ciudadana y la responsabilidad social.</t>
  </si>
  <si>
    <t xml:space="preserve">1. Ciudadanos no acceden a las plataformas digitales que requieren conexión a Internet.                                                       2. No conocen la dirección de la página web de la CVP ni las cuentas de redes sociales en Facebook, Twitter, Youtube e Instagram                                                                            </t>
  </si>
  <si>
    <t>1. Bajos niveles de visitas en las plataformas digitales
2.Desconocimieto ciudadano sobre  éstos canales de comunicación digital de acceso gratuito y permanente en el tiempo
3.Ciudadanía desentendida de lo público                                           4. Bajos niveles de control social usando plataformas digitales</t>
  </si>
  <si>
    <t>Revisar el Informe, de seguimiento mensual, generado por Google Analytics y las Plataformas de Redes sociales,  para formular acciones de mejora, si se requiere.</t>
  </si>
  <si>
    <t>Informes de reportes estadísticos Google Analytics, Informes PQRS por página web e informes de redes sociales</t>
  </si>
  <si>
    <t xml:space="preserve">Número de interacciones generadas por mes. </t>
  </si>
  <si>
    <t xml:space="preserve">Indice de Interacciones </t>
  </si>
  <si>
    <t>#</t>
  </si>
  <si>
    <t xml:space="preserve">EFECTIVIDAD </t>
  </si>
  <si>
    <t xml:space="preserve">12 Reportes  con acciones de mejora y buenas prácticas </t>
  </si>
  <si>
    <t>Mensual</t>
  </si>
  <si>
    <r>
      <rPr>
        <b/>
        <sz val="10"/>
        <rFont val="Arial"/>
        <family val="2"/>
      </rPr>
      <t>COMUNICACIONES</t>
    </r>
    <r>
      <rPr>
        <sz val="10"/>
        <rFont val="Arial"/>
        <family val="2"/>
      </rPr>
      <t xml:space="preserve">
Desactualización de versiones y parches de seguridad de los diferentes componetes de la página web
Debilidades en la Gestión de usuriarios y contraseñas a nivel de aplicación(es) y base de datos
Hucos  de Seguridad de la aplicación(es)
</t>
    </r>
    <r>
      <rPr>
        <b/>
        <sz val="10"/>
        <rFont val="Arial"/>
        <family val="2"/>
      </rPr>
      <t xml:space="preserve">TIC
</t>
    </r>
    <r>
      <rPr>
        <sz val="10"/>
        <rFont val="Arial"/>
        <family val="2"/>
      </rPr>
      <t>Desactualizacion de certificados
Desactualización de parches en el sistema operativo
Debilidades en la configuración de apache</t>
    </r>
  </si>
  <si>
    <t>La integridad de la información publicada puede verse afectada ante los grupos de interes y la indisponiblidad en el servicio.</t>
  </si>
  <si>
    <r>
      <rPr>
        <b/>
        <sz val="10"/>
        <rFont val="Arial"/>
        <family val="2"/>
      </rPr>
      <t xml:space="preserve">
COMUNICACIONES</t>
    </r>
    <r>
      <rPr>
        <sz val="10"/>
        <rFont val="Arial"/>
        <family val="2"/>
      </rPr>
      <t xml:space="preserve">
1.  Realizar la actualización del sitio web tan pronto como estén disponibles
nuevos plugin o versión de CMSs.
Evidencia: Cuadro de Segumiento mensual
2. Hacer copias de seguridad fiables y seguras
del sitio web.
Evidencia: Backup´s semanales
</t>
    </r>
    <r>
      <rPr>
        <b/>
        <sz val="10"/>
        <rFont val="Arial"/>
        <family val="2"/>
      </rPr>
      <t>TIC</t>
    </r>
    <r>
      <rPr>
        <sz val="10"/>
        <rFont val="Arial"/>
        <family val="2"/>
      </rPr>
      <t xml:space="preserve">
Actualización de certificados
Evidencia: Informe de certificados actualizados 
Actualización de parches en el sistema operativo
Evidencia: Cuadro de seguimiento mensual
Configuración del apache
Evidencia:  Cuadro de seguimiento mensual
</t>
    </r>
    <r>
      <rPr>
        <b/>
        <sz val="10"/>
        <rFont val="Arial"/>
        <family val="2"/>
      </rPr>
      <t>COMUNICACIONES Y TIC</t>
    </r>
    <r>
      <rPr>
        <sz val="10"/>
        <rFont val="Arial"/>
        <family val="2"/>
      </rPr>
      <t xml:space="preserve">
Realizar un protocolo de contingencia
</t>
    </r>
  </si>
  <si>
    <t xml:space="preserve">Informe del Sistema </t>
  </si>
  <si>
    <t>Prevenciones de ataques</t>
  </si>
  <si>
    <t>Número de acciones generadas para la prevención de ataques informáticos</t>
  </si>
  <si>
    <r>
      <rPr>
        <b/>
        <sz val="10"/>
        <rFont val="Arial"/>
        <family val="2"/>
      </rPr>
      <t>COMUNICACIONES</t>
    </r>
    <r>
      <rPr>
        <sz val="10"/>
        <rFont val="Arial"/>
        <family val="2"/>
      </rPr>
      <t xml:space="preserve">
1.  Realizar la actualización del sitio web, tan pronto como estén disponibles los nuevos plugin o versiones  de CMSs.
Evidencia: Cuadro de Segumiento mensual
2. Hacer copias de seguridad fiables y seguras
del sitio web.
Evidencia: Backup´s semanales
</t>
    </r>
    <r>
      <rPr>
        <b/>
        <sz val="10"/>
        <rFont val="Arial"/>
        <family val="2"/>
      </rPr>
      <t>TIC</t>
    </r>
    <r>
      <rPr>
        <sz val="10"/>
        <rFont val="Arial"/>
        <family val="2"/>
      </rPr>
      <t xml:space="preserve">
Actualización de certificados
Evidencia: Informe de certificados actualizados 
Actualización de parches en el sistema operativo
Evidencia: Cuadro de seguimiento mensual
Configuración del apache
Evidencia:  Cuadro de seguimiento mensual
</t>
    </r>
    <r>
      <rPr>
        <b/>
        <sz val="10"/>
        <rFont val="Arial"/>
        <family val="2"/>
      </rPr>
      <t xml:space="preserve">
COMUNICACIONES Y TIC</t>
    </r>
    <r>
      <rPr>
        <sz val="10"/>
        <rFont val="Arial"/>
        <family val="2"/>
      </rPr>
      <t xml:space="preserve">
Realizar un protocolo de contingencia</t>
    </r>
  </si>
  <si>
    <t>07 - GOBIERNO LEGITIMO EFICIENTE EN LO ADMINISTRATIVO Y FORTALECIDO EN LO LOCAL</t>
  </si>
  <si>
    <t>No surtir en tiempo u omitir las actuaciones que buscan la protección de los intereses de la entidad en el proceso (Ej.: notificación), con el fin de recibir una contraprestación económica o política o administrativa.</t>
  </si>
  <si>
    <t xml:space="preserve">Afectación económica de los interés de la entidad. 
</t>
  </si>
  <si>
    <t>Circular 010 del 5 de Septiembre de  2016 - Se actualizó y estandarizó la herramienta de seguimiento a los procesos judiciales para la CVP.</t>
  </si>
  <si>
    <t>Informes Mensuales de Abogados</t>
  </si>
  <si>
    <t>Informes de Gestión</t>
  </si>
  <si>
    <t xml:space="preserve"># de informes mensuales presentados/# de informes programados  </t>
  </si>
  <si>
    <t>Cuatrimestral</t>
  </si>
  <si>
    <t xml:space="preserve">1. Generar Informes de la Realización de los  controles periódicos, a los apoderados por parte del supervisor, dejando registros de dicho control. </t>
  </si>
  <si>
    <t>Dando cumplimiento a la Circular 10 de 2016 en la cual se dan los "Lineamientos para la buena gestión de la representación Judicial de la CVP", se establece la presentación mensual de los informes de gestión por parte de los abogados externos que tienen la representación judicial de la Entidad,  y se observa el cumplimiento del numeral 2 del mencionado documento.</t>
  </si>
  <si>
    <t>Expediente, reportes SIPROJ</t>
  </si>
  <si>
    <t>Procesos Cotejados</t>
  </si>
  <si>
    <t># de procesos cotejados en el cuatrimestre/# de procesos activos</t>
  </si>
  <si>
    <t>2. Realizar el cotejo de los expedientes  de defensa judicial para cumplir términos de los procesos.</t>
  </si>
  <si>
    <t>De los 119 procesos que se encuentran activos al 16 de septiembre de 2018, todos se encuentran cotejados en el SIPROJWEB y la página de la Rama Judicial.</t>
  </si>
  <si>
    <t>No se toman en cuenta las tablas de retención Documental. 
Negligencia del Responsable, en el manejo del archivo de Gestión, de la Dirección Jurídica de la entidad.</t>
  </si>
  <si>
    <t>Perdida o dificultad para identificar los procesos judiciales, a cargo de la Dirección</t>
  </si>
  <si>
    <t>Guia para el manejo y la organización de Archivos de Gestión 2016 - CVP</t>
  </si>
  <si>
    <t>Formato Unico de Inventario Documental (FUID)</t>
  </si>
  <si>
    <t>Registros en el FUID</t>
  </si>
  <si>
    <t># de expedientes registrados en el FUID/# de expedientes notificados a la Entidad.</t>
  </si>
  <si>
    <t>8 - GOBIERNO LEGITIMO EFICIENTE EN LO ADMINISTRATIVO Y FORTALECIDO EN LO LOCAL</t>
  </si>
  <si>
    <t>Negligencia de los apoderados que representan judicialmente a la Entidad, en cada uno de los procesos, en los cuales interviene</t>
  </si>
  <si>
    <t>Daño Antijurídico para la Entidad, en las providencias que le son desfavorables</t>
  </si>
  <si>
    <t>Procedimiento "Seguimiento a fallos Desfavorables" 208 - DJ -Pr - 11</t>
  </si>
  <si>
    <t>Informe  de Gestión Vs Reportes SIPROJ</t>
  </si>
  <si>
    <t>Fallos desfavorables impugnados</t>
  </si>
  <si>
    <t># de impugnaciones a fallos desfavorables en el período /# de fallos desfavorables en el período</t>
  </si>
  <si>
    <t>01- IGUALDAD DE CALIDAD DE VIDA</t>
  </si>
  <si>
    <t>4.4 - Familias protegidas y adaptadas al cambio climático</t>
  </si>
  <si>
    <t>Reducción de condiciones de amenaza y vulnerabilidad en la ciudad y respuesta a emergencias y desastres</t>
  </si>
  <si>
    <t>Reasentamiento de hogares localizados en zonas de alto riesgo no mitigable.</t>
  </si>
  <si>
    <t>Garantizar la protección del derecho fundamental a la vida de los hogares ubicados en la zona de alto riesgo no mitigable por fenómenos de remoción en masa, los cuales se encuentran en situación de alta vulnerabilidad y requieren ser reasentados a una alternativa habitacional legal y económicamente viable, técnicamente segura y ambientalmente salubre, de igual forma contribuir para que los predios localizados en alto riesgo sean aprovechados para el bienestar de la comunidad y sirvan para prevenir el desarrollo  de asentamientos ilegales.</t>
  </si>
  <si>
    <t xml:space="preserve">1. Los arrendatarios se trasladan de lugar  y no allegan el formato de terminación anticipada de contrato a la Dirección de Reasentamientos, contraviniendo así el Artículo 6 y 9 de la Resolución 740 de 2015. 
</t>
  </si>
  <si>
    <t>Desviación de recursos públicos
Generación de múltiples memorandos y resoluciones de asignación de pagos de relocalización transitoria.</t>
  </si>
  <si>
    <t>1. Identificación de terminación de contratos mes a mes.</t>
  </si>
  <si>
    <t>Plataforma de Relocalización Transitoria</t>
  </si>
  <si>
    <t>Notificación a los beneficiarios</t>
  </si>
  <si>
    <t>No. de notificaciones a los beneficiarios para subsanaciones</t>
  </si>
  <si>
    <t>Unidad (und)</t>
  </si>
  <si>
    <t>EFECTIVIDAD</t>
  </si>
  <si>
    <t>1. Cero pagos dobles en relocalización transitoria.</t>
  </si>
  <si>
    <t>1. Desconocimiento de los beneficiarios de la gratuidad de los procesos.
2. Aprovechamiento de la necesidad de los ciudadanos para beneficio personal.</t>
  </si>
  <si>
    <t>Violación al debido proceso
Mala imagen de la Entidad</t>
  </si>
  <si>
    <t xml:space="preserve">1. Informar a todos los beneficiarios, sobre la gratuidad de los támites de la entidad.
2. Capacitar a los funcionarios que se encuentran en atención al ciudadano, para que tengan claridad en el manejo de los trámites  y velen por la transparencia del proceso.  </t>
  </si>
  <si>
    <t>N/A</t>
  </si>
  <si>
    <t>Jornadas de Capacitación sobre Corrupción</t>
  </si>
  <si>
    <t xml:space="preserve">N° de jornadas de capacitación y sensibilización sobre corrupción </t>
  </si>
  <si>
    <r>
      <t>1. Realizar dos (2) jornadas de capacitación y sensibilización sobre corrupción.</t>
    </r>
    <r>
      <rPr>
        <sz val="10"/>
        <color rgb="FFFF0000"/>
        <rFont val="Arial"/>
        <family val="2"/>
      </rPr>
      <t xml:space="preserve"> </t>
    </r>
  </si>
  <si>
    <t>La capacitaci{on esta programada para el 3 de mayo del 2018</t>
  </si>
  <si>
    <t>1. Desconocimiento de las directrices normativas, para el control de los archivos y articulación entre las áreas de archivo de la entidad.
2. No aplicación o incorrecta aplicación de las listas de chequeo para verificación de documentos que se archivan en los expedientes.</t>
  </si>
  <si>
    <t>1. No completitud de documentos requeridos para los diferentes procesos dentro de la Dirección: documentos de relocalización transitoria, avalúos, saneamiento de servicios públicos, actas de entrega de Predios en Alto Riesgo, actas de verificación de traslado, fichas sociales, certificados de tradición y libertad, cédula de ciudadanía, entre otros.
2. Extravío de documentos.
3. Extravío de expedientes.</t>
  </si>
  <si>
    <r>
      <t>1. Actualización de lista de chequeo de documentos que contiene el expediente.
2</t>
    </r>
    <r>
      <rPr>
        <sz val="10"/>
        <color rgb="FFFF0000"/>
        <rFont val="Arial"/>
        <family val="2"/>
      </rPr>
      <t>.</t>
    </r>
    <r>
      <rPr>
        <sz val="10"/>
        <rFont val="Arial"/>
        <family val="2"/>
      </rPr>
      <t xml:space="preserve"> Correcto diligenciamiento, de los formatos establecidos para el proceso de Reasentamientos Humanos, publicados en la carpeta de Calidad </t>
    </r>
  </si>
  <si>
    <t xml:space="preserve">CORRECTIVO </t>
  </si>
  <si>
    <t xml:space="preserve">Informes presentados por  Gestión Documental </t>
  </si>
  <si>
    <t>Jornadas de Capacitación sobre normas archivisticas</t>
  </si>
  <si>
    <t># de Jornadas de Capacitación sobre las normas archivisticas.</t>
  </si>
  <si>
    <t xml:space="preserve">4 Jornadas de Capacitación sobre las normas archivistivas </t>
  </si>
  <si>
    <t># de expedientes ordenados y actualizados.</t>
  </si>
  <si>
    <t>12 informes sobre la organización y actualización de expedientes.</t>
  </si>
  <si>
    <t>1. Base de Datos Misional no actualizada acorde a base de datos de generación de resoluciones para asignación de VUR y adquisición predial.
2. Expedientes no actualizados durante el proceso de asignación de VUR.
3. Desconocimiento de la norma: Decreto 511 de 2010 y Decreto 255 de 2013, que limitan la asignación doble de recursos a un mismo beneficiario.</t>
  </si>
  <si>
    <t xml:space="preserve">Actos disciplinarios/Ilegalidad
Mala imagen de la Entidad </t>
  </si>
  <si>
    <t>1. Revisión de Base de Datos Misional.
2. Puntos de control en el procedimiento de Reubicacion Definitiva.</t>
  </si>
  <si>
    <t>Base de Datos de Misional</t>
  </si>
  <si>
    <t>Valor Único de Reconocimiento asiganado</t>
  </si>
  <si>
    <t># de familias con VUR asignado
# de familia reasentadas</t>
  </si>
  <si>
    <t>EFICIENCIA</t>
  </si>
  <si>
    <t xml:space="preserve">1. Cero casos presentados </t>
  </si>
  <si>
    <t xml:space="preserve">Seguridad deficiente de los sistemas de información y programas informáticos usados para el tratamiento y procesamiento de datos.
</t>
  </si>
  <si>
    <t xml:space="preserve">Poca confiabilidad y/o pérdida de la información.
Retraso en el proceso de reasentamiento de los beneficiarios.
Reporte inexacto de cifras y metas a entes de control.
Sanciones </t>
  </si>
  <si>
    <t>1. Diseño de perfiles de usuarios, con permisos , según las necesidades contractuales.
2. Desarrollo de plataforma informática, para la Base Misional</t>
  </si>
  <si>
    <t>Base de Datos Misional
Plataforma de Relocalización Transitoria</t>
  </si>
  <si>
    <t>Reportar el avance en el desarrollo de la Base Misional</t>
  </si>
  <si>
    <t># de Reportes sobre el avance de la Base Misional</t>
  </si>
  <si>
    <t>Unidad</t>
  </si>
  <si>
    <t>Tener el 50% de la Base Misional desarrollada</t>
  </si>
  <si>
    <t>1. Escasez de la oferta inmobiliaria VIP nueva y vivienda usada. 
2. No corresponsabilidad de las familias.
3. Retrasos en el cumplimiento de las fechas de entrega de proyectos propios de la Caja de la Vivienda Popular.
4. Imposibilidad de cierre financiero por falta de recursos de los beneficiarios.
5. Demora de los ciudadanos en el proceso de selección de vivienda o desistimiento. 
6. No seguimiento a los procesos desde el área jurídica, social, financiera y de gestión inmobiliaria.</t>
  </si>
  <si>
    <t>Incumplimiento de las metas fijadas en el Plan de Desarrollo Distrital.
Inconformidad de los usuarios.
Incumplimiento de la misionalidad de la Dirección.</t>
  </si>
  <si>
    <t>1. Construcción de un portafolio inmobiliario para ofertar proyectos propios y privados a los beneficiarios del programa.
2. Cruce de bases de datos del área de Procedimientos, Social y Gestión Inmobiliaria con el fin de priorizar a las familias que cuentan con asignación de VUR para citar a recorridos inmobiliarios para realizar selección de vivienda.
3. Realizar seguimiento desde el área de Planeación de la Dirección de Reasentamientos, al cumplimiento oportuno de las actividades y metas consignadas en los planes de trabajo de las áreas que componen la misional.
4. Coordinación con la Dirección de Urbanización y Titulación, para la entrega las unidades habitacionales.</t>
  </si>
  <si>
    <t>Base de datos de Gestión Inmobiliaria
Reporte del área Técnica
Reporte del área Social</t>
  </si>
  <si>
    <t xml:space="preserve">Familia con Selección de Vivienda y Traslado </t>
  </si>
  <si>
    <t>No. De Actas de Verificación de Traslado
No De Actas de Entrega de Alternativa Habitacional
No. De Hogares con Selección de Vivienda</t>
  </si>
  <si>
    <t>1. Familias con Selección de Vivienda.
2. Familias Reasentadas.</t>
  </si>
  <si>
    <t>1. Incumplimiento del procedimiento de Adquisición de Predios 208-REAS-Pr-04.
2. No saneamiento del predio por todo concepto (gravamen, condición o limitación al dominio), taponamiento y paz y salvo de servicios públicos domiciliarios.
3. Estudio de documentos negativo o no completitud de documentos.
4. Falta de personal que cumpla con las certificaciones para realizar un avaluo catastral.</t>
  </si>
  <si>
    <t xml:space="preserve">1. No poder realizar la notificación y entrega de los predios en alto riesgo a nombre de la CVP a las entidades competentes (IDIGER, Alcaldías Locales). 
</t>
  </si>
  <si>
    <t>1. Solicitud de saneamiento de servicios públicos y subsanación de documentos para dar viabilidad técnica, jurídica y administrativa a la adquisición de los predios.
2. En caso de no completitud de documentos para dar viabilidad al proceso, el área responsable solicitará al benficiario la subsanación de los mismos.
3. Solicitud de trámite para liberación de recursos y apropiación a la meta de adquisición predial.</t>
  </si>
  <si>
    <t>Base de Requerimientos del área de Procedimientos de la Dirección de Reasentamientos
PREDIS
Reporte del área Técnica</t>
  </si>
  <si>
    <t>Predios Adquiridos (Dec 511 del 2010)</t>
  </si>
  <si>
    <t xml:space="preserve">No. De Predios Adquiridos
No. De Estudios de Documentos para Adqusición de Predios
</t>
  </si>
  <si>
    <t>Predios adquiridos por la CVP (Dec 511 del 2010)</t>
  </si>
  <si>
    <t>1. Retrasos en la proyección de resoluciones y memorandos de pago por concepto de la ayuda temporal de relocalización.
2. Errores en la expedición del acto administrativo para asignación de ayuda de relocalización.
3. Inconsistencia de la información aportada por el beneficiario.</t>
  </si>
  <si>
    <t xml:space="preserve">1. Incumplimiento en el pago de la ayuda temporal.
</t>
  </si>
  <si>
    <t>1.Seguimiento al cumplimiento de los pagos del programa de Relocalización transitoria.
2. Actualizar los datos de los  arrendatarios y arrendores en la Plataforma de Relocalización Transitoria.</t>
  </si>
  <si>
    <t>Familias con Relocalización Transitoria</t>
  </si>
  <si>
    <t>No. De giros efectivos
No. De Memorandos de pago generados correcta y oportunamente
No. De Resoluciones de pago de ayuda de relocalización transitoria, generadas correcta y oportunamente</t>
  </si>
  <si>
    <t>1. Atender al 100% de las familias en el programa de relocalización transitoria</t>
  </si>
  <si>
    <t>PROGRAMA PLAN DE DESARROLLO: 14 - Intervenciones integrales del Hábitat</t>
  </si>
  <si>
    <t>PROYECTO PRIORITARIO PLAN DE DESARROLLO: 134 - Intervenciones integrales del Hábitat</t>
  </si>
  <si>
    <t>PROYECTO DE INVERSIÓN: 7328 - Mejoramiento de vivienda en sus condiciones físicas y de habitabilidad en los asentamientos humanos priorizados en área urbana y rural</t>
  </si>
  <si>
    <t>Mejorar las condiciones de habitabilidad de las viviendas, mediante la asistencia técnica, social y financiera realizada a los ciudadanos de estratos 1 y 2 de Bogotá, tanto para la operación del subsidio distrital de vivienda en especie en zona urbana y rural, así como para la obtención de licencias de construcción y/o actos reconocimiento, con el fin de garantizar el derecho a una vivienda digna.</t>
  </si>
  <si>
    <t>Insuficiente comunicación interna y externa para dar a conocer la gratuidad de los servicios prestados por la CVP</t>
  </si>
  <si>
    <t>Pérdida de imagen institucional
Sanciones y/o multas
Investigaciones ante entes de control</t>
  </si>
  <si>
    <t xml:space="preserve">Informar a la ciudadanía de la gratuidad de los trámites,  mediante la atención de  solicitudes para asistencia técnica de actos de reconocimiento y/o Licencias de Construcción.
</t>
  </si>
  <si>
    <t>Acta de Visita Técnica</t>
  </si>
  <si>
    <t>Visitas Técnicas</t>
  </si>
  <si>
    <t>(No. De Visitas Técnicas realizadas / No de Visitas programadas durante la vigencia )*100</t>
  </si>
  <si>
    <r>
      <t xml:space="preserve">Primer periodo: </t>
    </r>
    <r>
      <rPr>
        <sz val="12"/>
        <rFont val="Arial"/>
        <family val="2"/>
      </rPr>
      <t xml:space="preserve">Durante el primer periodo el grupo de asistencia Técnica realizó 26 Radicaciones para el trámite de actos de reconocimiento y/o Licencias de Construcción ante curadurías urbanas, presentando un avance del 38% sobre las 68 radicaciones con asistencia técnica programadas para la vigencia 2018.
</t>
    </r>
    <r>
      <rPr>
        <b/>
        <sz val="12"/>
        <rFont val="Arial"/>
        <family val="2"/>
      </rPr>
      <t/>
    </r>
  </si>
  <si>
    <t>1. Falta de experiencia en tramites ante curadurías urbanas.
2. Desconocimiento de los procedimientos establecidos por la Dirección.</t>
  </si>
  <si>
    <t>1. Desistimientos por parte de las curadurías urbanas por inconsistencias presentadas en el expediente radicado.
2. Demoras en los tramites de obtención de las licencias para los beneficiarios.</t>
  </si>
  <si>
    <t>Informar a los profesionales, sobre la actualización realizada al procedimiento de Asistencia técnica.</t>
  </si>
  <si>
    <t>Procedimiento de Asistencia Técnica 
208-MV-Pr-05</t>
  </si>
  <si>
    <t xml:space="preserve">Capacitación </t>
  </si>
  <si>
    <t xml:space="preserve">Capacitación realizada </t>
  </si>
  <si>
    <t xml:space="preserve">Numero </t>
  </si>
  <si>
    <t>Realizar 2 capacitaciones durante la vigencia 2018</t>
  </si>
  <si>
    <t xml:space="preserve">Semestral </t>
  </si>
  <si>
    <r>
      <t xml:space="preserve">Primer periodo: </t>
    </r>
    <r>
      <rPr>
        <sz val="12"/>
        <rFont val="Arial"/>
        <family val="2"/>
      </rPr>
      <t xml:space="preserve">Durante el primer periodo el Procedimiento de Asistencia Técnica 
208-MV-Pr-05, no ha presentado actualizaciones dentro del proceso. Por lo tanto no se han realizado socializaciones a los profesionales de la Dirección.
</t>
    </r>
    <r>
      <rPr>
        <b/>
        <sz val="12"/>
        <rFont val="Arial"/>
        <family val="2"/>
      </rPr>
      <t/>
    </r>
  </si>
  <si>
    <t>Formulación de acciones inadecuadas para eliminar la causa raíz de los hallazgos identificados en las auditorias internas, realizadas a la Dirección</t>
  </si>
  <si>
    <t xml:space="preserve">Perdida de imagen en la gestión administrativa realizada por la Dirección, por no mantener actualizado el seguimiento a las acciones formuladas en los planes de mejoramiento. 
Sanciones </t>
  </si>
  <si>
    <t>Validación oportuna con los responsables de cada uno de los procesos involucrados en el seguimiento de las acciones formuladas, con el fin de dar cumplimiento a los Planes de Mejoramiento de la Dirección</t>
  </si>
  <si>
    <t>Seguimiento a planes de mejoramiento formulados por la Dirección, resultado de las auditorias internas.</t>
  </si>
  <si>
    <t>Acciones Cerradas</t>
  </si>
  <si>
    <t>Número de Acciones Cerradas /Número de Acciones Formuladas en los Planes de Mejoramiento * 100%</t>
  </si>
  <si>
    <t xml:space="preserve">EFICIENCIA </t>
  </si>
  <si>
    <r>
      <rPr>
        <b/>
        <sz val="10"/>
        <rFont val="Arial"/>
        <family val="2"/>
      </rPr>
      <t>Primer Periodo:</t>
    </r>
    <r>
      <rPr>
        <sz val="10"/>
        <rFont val="Arial"/>
        <family val="2"/>
      </rPr>
      <t xml:space="preserve"> Durante el primer periodo la Dirección de Mejoramiento de Vivienda no presenta hallazgos pendientes, resultado de las auditorias internas realizadas.</t>
    </r>
  </si>
  <si>
    <t>Inclumplimiento de las actividades del procedimiento, las cuales están diseñadas para que identifiquen los predios/hogares que cumplen los requisitos  normativos</t>
  </si>
  <si>
    <t>Devoluciones de proyectos estructurados por parte de la SDHT
Peticiones por parte de la ciudadanía
Reprocesos por parte de la CVP</t>
  </si>
  <si>
    <t>Los controles se encuentran descritos en el procedimiento - 208-MV-Pr-06 ESTRUCTURACIÓN PROYECTOS SUBSIDIO DISTRITAL MV</t>
  </si>
  <si>
    <t>Diagnósticos Generales entregados a la SDHT</t>
  </si>
  <si>
    <t>Diagnosticos</t>
  </si>
  <si>
    <t>Número Diagnósticos Individuales Devueltos/No Diagnósticos individuales entregados *100</t>
  </si>
  <si>
    <t>1850* (pueden ser menos de acuerdo el alcance del convenio 575 de 2017)</t>
  </si>
  <si>
    <r>
      <rPr>
        <b/>
        <sz val="10"/>
        <rFont val="Arial"/>
        <family val="2"/>
      </rPr>
      <t>Primer Periodo:</t>
    </r>
    <r>
      <rPr>
        <sz val="10"/>
        <rFont val="Arial"/>
        <family val="2"/>
      </rPr>
      <t xml:space="preserve"> A la fecha la Dirección de Mejoramiento de Vivienda no ha hecho entrega del primer diagnostico general a la Secretaria Distrital de Hábitat, el cual contiene los diagnósticos individuales de cada uno de los hogares identificados para acceder al Subsidio de Mejoramiento de Vivienda, este será entregado a finales del mes de abril según cronograma de entrega.</t>
    </r>
  </si>
  <si>
    <t>EJE TRASVERSAL 02. Democracia Urbana</t>
  </si>
  <si>
    <t>Programa 14. Intervenciones Integrales del Hábitat</t>
  </si>
  <si>
    <t>P.P 134. Intervenciones Integrales del Hábitat</t>
  </si>
  <si>
    <t>P.I  208 Mejoramiento  de barrios</t>
  </si>
  <si>
    <t>Ejecutar las intervenciones priorizadas por la Secretaria Distrital del Hábitat, en los territorios priorizados y con los recursos asignados, a través de los "procesos de elaboración de Estudios y Diseños, y construcción de obras de infraestructura en espacio público a escala barrial”, y mediante la gestión administrativa y operativa de los recursos del  "Proyecto de Inversión 208 Mejoramiento de Barrios", lograr contribuir al “Programa Mejoramiento Integral de Barrios", y al  "Programa Intervenciones Integrales en el Hábitat".</t>
  </si>
  <si>
    <t xml:space="preserve">
- Extensión del tiempo requerido en la priorización de las intervenciones a realizar por parte de la Secretaría Distrital del Hábitat.
-Extensión del tiempo requerido en los procesos contractuales para la ejecución oportuna del presupuesto.
-Incumplimiento en las entregas estipuladas de los avances y/o productos para la aprobación de pagos a los contratistas.
</t>
  </si>
  <si>
    <t>*Traslados  de los recursos de infraestructura de la vigencia  a la creación de reservas presupuestales y pasivos exigibles.  
* Baja efectividad en el compromiso de los recursos.
*Castigo al presupuesto de la vigencia para realizar el pago de pasivos exigibles.</t>
  </si>
  <si>
    <t>Cumplimiento del cronograma concertado en el Plan Anual de Adquisiciones.</t>
  </si>
  <si>
    <t>1. Plan Anual de Adquisiciones
2. Seguimiento y control a la ejecución financiera de los contratos.
3. Formato Ùnico de Seguimeinto Sectorial.</t>
  </si>
  <si>
    <t>CONTROL A LA EJECUCIÓN PRESUPUESTAL</t>
  </si>
  <si>
    <t>((Valor presupuesto comprometido/Valor presupuesto disponible) + (Valor girado presupuesto/ Valor presupuesto comprometido) / 2 )* 100</t>
  </si>
  <si>
    <t xml:space="preserve">Porcentaje </t>
  </si>
  <si>
    <t>&gt;=70%</t>
  </si>
  <si>
    <t xml:space="preserve">
-Retrasos por causas tanto imputables como no imputables al contratista en la ejecución del plazo contractual  para la entrega de productos o entregas misionales.
.-Incumplimiento de las obligaciones contractuales, calidad del producto y especificaciones técnicas, SST-MA y sociales.  
</t>
  </si>
  <si>
    <t>*Demoras en las entregas misionales o productos a la comunidad.
*Obras inconclusas.
*Productos No Conformes.
*El no cumplimiento de las metas cuantificadas por cada vigencia.</t>
  </si>
  <si>
    <t>Inicio de procesos administrativos sancionatorios al incumplimiento de los contratos.</t>
  </si>
  <si>
    <t>Correctivo</t>
  </si>
  <si>
    <t xml:space="preserve"> 1. Informes de Supervisión.
2. Actas de Comités.
3. Comunicaciones externas de las interventorías.</t>
  </si>
  <si>
    <t xml:space="preserve">CONTROL A LA EJECUCIÓN CONTRACTUAL </t>
  </si>
  <si>
    <t># de procesos administrativos de incumplimiento iniciados / # Total de contratos  en ejecución)*100</t>
  </si>
  <si>
    <t>&lt;= 10%</t>
  </si>
  <si>
    <t xml:space="preserve">
- Omisión o presentación fraudulenta de la información valiosa para el desarrollo normal de los Procesos de mejoramiento de barrios vigentes.
- Alterar información sobre los  avances y resultados obtenidos en los servicios y productos contratados a  terceros/contratistas/proveedores.
* Falta de soportes y evidencias de los avances y productos obtenidos por los terceros,/proveedores/contratistas.</t>
  </si>
  <si>
    <t xml:space="preserve">* Falta de veracidad y confiabilidad en la información valiosa para el desarrollo del  proceso.
* Incumplimiento de los requisitos en la calidad. 
Sanciones 
</t>
  </si>
  <si>
    <t xml:space="preserve">Verificación de la gestión documental, en los procesos de la Dirección.
</t>
  </si>
  <si>
    <t xml:space="preserve">Carpetas de gestión administrativa, las cuales contienen los registros de verificación, por parte del  equipo administrativo y supervisión. </t>
  </si>
  <si>
    <t xml:space="preserve">REVISIÓN DE LA INFORMACIÓN </t>
  </si>
  <si>
    <t>(Número de Registros verificados/Numero de contratos) *100</t>
  </si>
  <si>
    <t xml:space="preserve">Efectividad </t>
  </si>
  <si>
    <t xml:space="preserve">Cumplir al 100% las revisiones de los procesos manejados en la Dirección. </t>
  </si>
  <si>
    <t xml:space="preserve">
- Aprovechamiento de terceros para obtener beneficios económicos y/o contractuales.
* Manipulación de la ejecución de los recursos de infraestructura de los procesos de mejoramiento de barrios vigentes.
- Emisión de falsos conceptos técnicos para favorecer indebidamente intereses de terceros.
Inadecuada aplicación de la normatividad vigente, manual de contratación y procedimientos asociados.
* Anteposición del interés particular al cumplimiento de las metas institucionales.</t>
  </si>
  <si>
    <t xml:space="preserve">
Sanciones disciplinarias, fiscales y/o penales.
* Desvío de recursos del Distrito para aprovechamiento de intereses propios o de terceros involucrados en el favorecimiento. 
* Sobrecostos generados en las obras por modificaciones contractuales  sustentadas de manera indebida.
</t>
  </si>
  <si>
    <t xml:space="preserve">
Aplicación de criterios
técnicos, sobre
experiencia,  para la selección de proponentes. 
Efectuar la gestión de las modificaciones contractuales, conforme a los procedimientos establecidos por la entidad.
</t>
  </si>
  <si>
    <t>Registros de la Información en los formatos vigentes en el Sistema Integrado de Gestión.
Informes de supervisión e interventoría.</t>
  </si>
  <si>
    <t xml:space="preserve">VERIFICACIÓN DE LA INFORMACIÓN </t>
  </si>
  <si>
    <t>(Número de Registros contractuales verificados/Numero de modificaciones de contratos solicitadas) *100</t>
  </si>
  <si>
    <t xml:space="preserve">Cumplir al 100% las verificaciones contractuales, a los procesos manejados en la Dirección. </t>
  </si>
  <si>
    <r>
      <t xml:space="preserve">Durante el periodo se realizaron las modificaciones contractuales de los siguientes contratos vigentes en la Dirección de Mejoramiento de Barrios
</t>
    </r>
    <r>
      <rPr>
        <b/>
        <u/>
        <sz val="10"/>
        <rFont val="Arial"/>
        <family val="2"/>
      </rPr>
      <t xml:space="preserve">Contrato de Consultoría No. 506 de 2017: (3) Modificaciones Contractuales
</t>
    </r>
    <r>
      <rPr>
        <b/>
        <sz val="10"/>
        <rFont val="Arial"/>
        <family val="2"/>
      </rPr>
      <t xml:space="preserve">-	Modificación No. 1: Suspensión del 28 de febrero a 27 de marzo de 2018.
-	Modificación No. 2: Aclaración fecha de reinicio del Contrato.
-	Modificación No. 3: Suspensión por el término de dos (02) meses 
</t>
    </r>
    <r>
      <rPr>
        <b/>
        <u/>
        <sz val="10"/>
        <rFont val="Arial"/>
        <family val="2"/>
      </rPr>
      <t>Contrato de Obra No. 584 de 2016: (4) Modificaciones contractuales</t>
    </r>
    <r>
      <rPr>
        <b/>
        <sz val="10"/>
        <rFont val="Arial"/>
        <family val="2"/>
      </rPr>
      <t xml:space="preserve">
-	Modificación No. 3: Suspensión del 8 a 16 de febrero de 2018.
-	Modificación No. 4: Suspensión del 17 a 25 de febrero de 2018.
-	Modificación No. 5: Suspensión del 26 de febrero a 08 de marzo de 2018.
-	Modificación No. 6: Por medio de la cual se realizó adición de recursos y prórroga en el plazo de ejecución por el término de dos (02) meses; exclusión de segmentos viales como se evidencia en Actas de Comité y registros de reuniones en la etapa de revisión y verificación de los requerimientos.
</t>
    </r>
    <r>
      <rPr>
        <b/>
        <u/>
        <sz val="10"/>
        <rFont val="Arial"/>
        <family val="2"/>
      </rPr>
      <t>Contrato de Interventoría No. 593 de 2016</t>
    </r>
    <r>
      <rPr>
        <b/>
        <sz val="10"/>
        <rFont val="Arial"/>
        <family val="2"/>
      </rPr>
      <t>:(4 Modificaciones contractuales)
-	Modificación No. 3: Suspensión del 8 a 16 de febrero de 2018.
-	Modificación No. 4: Suspensión del 17 a 25 de febrero de 2018.
-	Modificación No. 5: Suspensión del 26 de febrero a 08 de marzo de 2018.
-	Modificación No. 6: Por medio de la cual se realizó adición de recursos, se prorrogó el plazo de ejecución por el término de dos (02) meses; de acuerdo a lo referido en actas de comité y registros de reuniones.</t>
    </r>
  </si>
  <si>
    <t xml:space="preserve">
- Influencia personal y conexiones con personas que ejercen autoridad en las decisiones. 
- Direccionamiento de las  decisiones en los procesos contractuales
- Gestión de intereses privados /contratistas/proveedores.
* Extralimitación de los tiempos estipulados en el contrato para la entrega de las obras. 
* Pagos indebidos o en especie.</t>
  </si>
  <si>
    <t xml:space="preserve">
* Afectación de las metas cuantificadas por cada vigencia. 
* Disminución en la percepción
y la confianza por parte de la ciudadanía hacia la
entidad.
 * Mala calidad de las obras.
* Afectación de la libre
competencia y la pluralidad de oferentes.
* Sobrecostos generados en las obras por la ampliación de tiempos y presupuesto en los proyectos. 
* Incumplimiento de las normas contractuales vigentes.</t>
  </si>
  <si>
    <t>Seguimientos financieros de la ejecución de los productos y servicios contratados a terceros por cada contrato vigente, en las herramientas de seguimiento a proyectos</t>
  </si>
  <si>
    <t xml:space="preserve">1. Seguimientos financieros en las herramientas del proyecto, de ejecución de los recursos y en tiempo de los servicios y productos contratados .
</t>
  </si>
  <si>
    <t>SEGUIMIENTO FINANCIERO</t>
  </si>
  <si>
    <t>(No. De seguimientos financieros mensuales revisados y aprobados/ Total de seguimientos financieros y de ejecución de recursos mensuales programados)*100</t>
  </si>
  <si>
    <t>Programa  14. Intervenciones Integrales del Hábitat</t>
  </si>
  <si>
    <t>P.P 471. Titulación de predios y gestión de urbanizaciones</t>
  </si>
  <si>
    <t>P.I  471. Titulación de predios y gestión de Urbanizaciones</t>
  </si>
  <si>
    <t>Titular predios de desarrollos urbanisticos de la Caja o que han sido cedidos a la misma por otras entidades publicas o privadas, con el fin de garantizar el derecho a la propiedad.</t>
  </si>
  <si>
    <t>1. Manejo político detrás del proceso de titulación paralelo al trabajo de la CVP con la comunidad. 
2. Legitimidad del evento generado por la costumbre de su uso por parte de la comunidad</t>
  </si>
  <si>
    <t>1. Facilidad para que la comunidad se afecte por engaños por parte de funcionarios y/o contratistas de la entidad. 
2. Perdida de información histórica de los procesos adelantados por la CVP</t>
  </si>
  <si>
    <t xml:space="preserve">Acompañamiento permanente, por parte del grupo social y jurídico de la Dirección, a las comunidades, de manera que se tenga claridad en la gratuidad de los trámites y servicios ofrecidos por la CVP. </t>
  </si>
  <si>
    <t>Procedimientos y Requisitos de Titulación.</t>
  </si>
  <si>
    <t>Titulaciòn de predios por mecanismo ce cesiòn a titulo gratuito</t>
  </si>
  <si>
    <t>(Número de predios titulados por mecanismo a titulo gratuito / Número de titulos Proyectados )*100</t>
  </si>
  <si>
    <t>PORCENTAJE</t>
  </si>
  <si>
    <t>1- Mal ejercicio de la profesión buscando un beneficio personal anteponiéndolo a las metas institucionales.
2.- Aprovechamiento de terceros para obtener beneficios económicos y/o políticos.</t>
  </si>
  <si>
    <t>Sanciones o procesos disciplinarios para la Entidad y/o Servidores Públicos.
Perdida de credibilidad y confianza de la  imagen de la Caja de Vivienda Popular por parte de la comunidad.</t>
  </si>
  <si>
    <t xml:space="preserve">1. Socialización de acuerdos éticos a  todo el personal y de los procedimientos manejados por la DUT
2. Divulgación de los servicios gratuitos de la entidad  a través de la Página Web, volantes y atención al cliente
</t>
  </si>
  <si>
    <t>Registros de reunión 
Registro de asistencia 
Registros fotográficos y correos Electrónicos</t>
  </si>
  <si>
    <t>Socialización de compromisos</t>
  </si>
  <si>
    <t>Número de socializaciòn/Número de reuniones programadas</t>
  </si>
  <si>
    <t>Inadecuado seguimiento al cumplimiento de los contratos y de los pagos a la   Interventoría a través de la Fiduciaria Fidubogotá.</t>
  </si>
  <si>
    <t>Manejo inadecuado de los recursos programados para efectuarse por la Fiducia</t>
  </si>
  <si>
    <t>Aplicación del Manual de Operaciones de la Fiducia</t>
  </si>
  <si>
    <t xml:space="preserve">Actas de Comités Directivo, Operativo  y Financiero Fiduciarios </t>
  </si>
  <si>
    <t>Operaciones de Fiducia</t>
  </si>
  <si>
    <t>(Número de comités Fiduciarios Realizados / Número de comites Mensuales)*100</t>
  </si>
  <si>
    <t>Inadecuado seguimiento al cumplimiento al cronograma  de las actividades programadas para el logro de las entregas  de las zonas de cesión</t>
  </si>
  <si>
    <t>Invasión de terrenos urbanos, asentamientos de origen informal, desarrollos urbanísticos ilegales</t>
  </si>
  <si>
    <t>Aplicación de los requisitos jurídicos, legales y de urbanizaciones para cada una de las entidades que intervienen en el proceso</t>
  </si>
  <si>
    <t>Cronograma para la entrega de las zonas de cesión</t>
  </si>
  <si>
    <t>Entrega zonas de cesiòn</t>
  </si>
  <si>
    <t xml:space="preserve">(Número de zonas de cesión entregadas / Número de zonas de cesión, según proyecto de inversión 471 </t>
  </si>
  <si>
    <t>1.Errores al llevar a cabo la viabilidad técnica que conlleve a aprobar un predio ubicado en zona de alto riesgo o con afectaciones.
2.Errores al llevar a cabo la viabilidad jurídica que conlleve a aprobar la cesión un predio sin cumplimiento de requisitos legales.
3.Por deficiencias en la verificación jurídica se puede llevar a cabo trámite de titulación a un predio no transferido a la CVP
4.No realizar la verificación o no tener en cuenta la fecha de ocupación del predio.
5.Omitir visitas domiciliarias para verificación de ocupantes, lo que puede llevar a titular personas que no han habitado el predio.  
6.Falta de publicación y emplazamiento, es decir, errores en la divulgación al público en general de las personas que serán tituladas para que posibles opositores presenten objeción.
7. Indebida notificación del acto administrativo de cesión.
8. Errores en la identificación de la cadena de cesión de derechos
9. Aprobar la cesión de derechos a quien no corresponde.
10. Bases de información de predios desactualizadas</t>
  </si>
  <si>
    <r>
      <t xml:space="preserve">Incumplimiento de la ley 
Deterioro de la imagen institucional
</t>
    </r>
    <r>
      <rPr>
        <sz val="10"/>
        <color rgb="FFFF0000"/>
        <rFont val="Arial"/>
        <family val="2"/>
      </rPr>
      <t xml:space="preserve">
</t>
    </r>
  </si>
  <si>
    <t xml:space="preserve">Revisiòn de la Viabilidad Técnica , actos administrativos y cruce de verificaciòn  con FONVIVIENDA
</t>
  </si>
  <si>
    <t>FUSS MENSUAL</t>
  </si>
  <si>
    <t xml:space="preserve">Verificaciòn Viabilidad tècnica </t>
  </si>
  <si>
    <t>(Número de viabilidades tècnicas / Número de predios planeados*100</t>
  </si>
  <si>
    <t>Errores en la revisión y/o registro de la información contenida en los avalúos, planos de lote, certificados catastrales y demás documentos, que sirven de insumo en el proceso de titulación.</t>
  </si>
  <si>
    <t>Reprocesos
Perdida de credibilidad 
Demoras en el logro de las metas propuestas
Necesidad de revocatoria de actos administrativos que pueden llegar a generar costos adicionales</t>
  </si>
  <si>
    <t>Viabilidad Jurídica.</t>
  </si>
  <si>
    <t>Verificaciòn Viabilidad jurìdica</t>
  </si>
  <si>
    <t>(Número de viabilidades jurìdicas / Número de predios planeados*100</t>
  </si>
  <si>
    <t>MENSUAL</t>
  </si>
  <si>
    <t>Prestar el Servicio a la Ciudadanía en condiciones óptimas de calidad, garantizando la accesibilidad, protección de los derechos de la ciudadanía y brindando una atención eficiente, oportuna y eficaz, promoviendo la participación e interacción permanente a través de los diferentes canales.</t>
  </si>
  <si>
    <t>Bajo esfuerzo por comprender las necesidades de los ciudadanos
Conocimientos desactualizados o insuficientes del personal de atención
Información básica de los programas misionales incompleta o no disponible o demasiado extensa
Falta de claridad al suministrar la información</t>
  </si>
  <si>
    <t>Pérdida de credibilidad y confianza de la ciudadanía en la Entidad
Reprocesos por información incompleta o inexacta
Usuarios confundidos e insatisfechos</t>
  </si>
  <si>
    <t xml:space="preserve">
Instruir al personal de Servicio al Ciudadano sobre la actualización de cambios recientes de los trámites y servicios de los procesos misionales e impartir nuevos conocimientos para desarrollar habilidades en temas relacionados con las TIC y otros aspectos misionales relevantes.</t>
  </si>
  <si>
    <t xml:space="preserve">Sistema Distrital de Quejas y Soluciones. </t>
  </si>
  <si>
    <t xml:space="preserve">Capacitaciones </t>
  </si>
  <si>
    <t xml:space="preserve">3 Capacitaciones realizadas, durante la vigencia  </t>
  </si>
  <si>
    <t xml:space="preserve">Número </t>
  </si>
  <si>
    <t>Como accción correctiva, se propone que para lograr el empoderamiento de estos temas, los profesionales integrantes del proceso de Servicio Al Ciudadano, realicen una consulta y lectura de la Guía de Tramites y Servicios del SUIT, la Política Distrital de Servicio a la Ciudadanía, el Manual de Servicio al Ciudadano y la Matriz de Riesgos Institucional y Plan Anticorrupción. Esto permitirá que para la próxima evaluación (próximo reporte cuatrimestral) estén más empoderados de los mencionaos temas, y así poder mejorar el nivel de conocimientos, y por ende el nivel de atención y satisfacción al ciudadano. Esto quedo consignado en el Acta de Sensibilización de 12 de abril.</t>
  </si>
  <si>
    <t>El ciudadano desconoce que los servicios de la CVP son gratuitos.
La información que se brinda a la ciudadanía relacionada con los trámites, no es veraz y oportuna.</t>
  </si>
  <si>
    <t>Pérdida de imagen de la entidad
Pérdida de confianza  y credibilidad en la entidad
Acciones judiciales</t>
  </si>
  <si>
    <r>
      <rPr>
        <b/>
        <sz val="10"/>
        <rFont val="Arial"/>
        <family val="2"/>
      </rPr>
      <t xml:space="preserve"> </t>
    </r>
    <r>
      <rPr>
        <sz val="10"/>
        <rFont val="Arial"/>
        <family val="2"/>
      </rPr>
      <t xml:space="preserve">
Realizar campañas de sensibilización acerca de la gratuidad de los trámites y servicios, y advertir a la ciudadanía que no debe acudir a intermediarios para acceder a los distintos servicios y támites que ofrece la Entidad</t>
    </r>
  </si>
  <si>
    <t>Normativa vigente, política pública de servicio al ciudadano.
Encuestas a la ciudadanía</t>
  </si>
  <si>
    <t>Sensibilización a funcionarios y contratistas</t>
  </si>
  <si>
    <t xml:space="preserve">
 ( Número  de funcionarios y contratistas del proceso capacitados/ No. Total de  funcionarios y contratistas del proceso)*100</t>
  </si>
  <si>
    <t>La acción preventiva que permita minimizar la ocurrencia del riesgo esta enfocada a realizar la Campaña 360 sobre Gratuidad de los Tramites y Servicios de la entidad. Dirigida tanto a la Ciudadanía como a los funcionarios y contratistas de la CVP. Esto debe ser permanente.</t>
  </si>
  <si>
    <t xml:space="preserve">
Registro inoportuno de las PQRS en el Sistema SDQS  
Desacierto en la asignación de PQRS  a las dependencias
Fallas en los sistemas de información</t>
  </si>
  <si>
    <t>Acciones disciplinarias
Observaciones de los entes de control
Reprocesos por información incompleta o inexacta</t>
  </si>
  <si>
    <t xml:space="preserve">
Realizar seguimiento de manera semanal y mediante el Aplicativo de Alarmas Tempranas a la evolución del tiempo transcurrido y el tiempo remanente para resolver las PQRS y detectar posibles anomalías (desviaciones).
</t>
  </si>
  <si>
    <t>Actas de reunión de seguimiento de PQRS</t>
  </si>
  <si>
    <t xml:space="preserve">PQRS CON RESPUESTA OPORTUNA </t>
  </si>
  <si>
    <t xml:space="preserve">
( Número  de respuestas emitidas en los términos de ley  a las PQRS interpuestas / número de PQRS  recibidas en el mes)*100</t>
  </si>
  <si>
    <t xml:space="preserve">Cuatrimestral
</t>
  </si>
  <si>
    <t>43- Modernización Institucional</t>
  </si>
  <si>
    <t>195 - Modernización Administrativa</t>
  </si>
  <si>
    <t>410 -  Fortalecimiento institucional para aumentar la eficiencia de la gestión</t>
  </si>
  <si>
    <t>Administrar de manera eficiente y eficaz la infraestructura física, los bienes y servicios que requieran todos los procesos de la entidad como apoyo a su gestión, garantizando que se encuentren en óptimas condiciones para el cumplimiento y desarrollo de sus funciones.</t>
  </si>
  <si>
    <t>Falta de seguimiento al Plan Anual de Adquisiciones para contratar los servicios que garanticen el funcionamiento de la entidad.
Debilidades en la supervisión de los contratos actuales y ausencia de alertas tempranas en los mismos.
Ausencia de seguimiento al presupuesto asignado a los procesos contractuales y a los contratos vigentes con el fin de prever el horizonte de tiempo de las necesidades para el funcionamiento adminsitrativo de la Entidad.</t>
  </si>
  <si>
    <t>Baja ejecución presupuestal de la vigencia, reservas y pasivos exigibles para la contratación y ejecución de servicios que garanticen el funcionamiento administrativo de la Entidad.
Instalaciones deterioradas o con presentación de infraestructura inadecuada.
Cierre de las instalaciones de la entidad por ausencia de servicios esenciales para su funcionamiento administrativo.</t>
  </si>
  <si>
    <t xml:space="preserve">Realizar seguimiento periódico a las activiades de contratación que atañen al Proceso de Gestión Administrativa en el Plan Anual de Adquisiciones.
Construir oficialmente matriz de seguimiento a la contratación de las actividades a cargo del Proceso de Gestión Administrativa. </t>
  </si>
  <si>
    <t>Plan Anual de Adquisiciones.
Expedientes contractuales de los procesos a cargo de la Subdirección Admisnitrativa de acuerdo organizados de acuerdo a la Tabla de Retención Documental.
SECOP I Y SECOP II.</t>
  </si>
  <si>
    <t>Gestión del Funcionamiento administrativo de la entidad.</t>
  </si>
  <si>
    <t xml:space="preserve">% de avance de gestión del Plan Anuald de Adquisiciones bajo responsabilidad de la Subdirección Administrativa. </t>
  </si>
  <si>
    <t>Porcentje</t>
  </si>
  <si>
    <t>Subdirector Administrativo</t>
  </si>
  <si>
    <t>196 - Modernización Administrativa</t>
  </si>
  <si>
    <t>411 -  Fortalecimiento institucional para aumentar la eficiencia de la gestión</t>
  </si>
  <si>
    <t>Ausencia de ética profesional respecto a las supervisiones ejecutadas por los funcionarios del proceso de Gestión Adminsitrativa.
Poco conocimiento frente a la estructuración de procesos contractuales, supervisión de contratos y requermientos de incumplimiento a los proveedores de la entidad.</t>
  </si>
  <si>
    <t xml:space="preserve">Resultados nefastos del funcionamiento administrativo de la entidad.
Investigaciones disciplinarias, penales, fiscales y administrativos por mala admisnitración de los recursos. </t>
  </si>
  <si>
    <t>Asignación de responsabilidades de los procesos contractuales de las actividades administrativas, imponiendo filtros de revisión y evaluación técnica por un equipo de trabajo interdisciplinario en la Subdirección Administrativa.
Seguimiento a las supervisiones de los contratos por medio de los informes de provedores y contratistas por prestación de servicios.</t>
  </si>
  <si>
    <t>Gestión Contratual Administrativa</t>
  </si>
  <si>
    <t>Número de inconsistencias contractuales o en los procesos contractuales efectivamente solucionadas / Número de inconsistencias en contratos o procesos contractuales presentadas.</t>
  </si>
  <si>
    <t>197 - Modernización Administrativa</t>
  </si>
  <si>
    <t>412 -  Fortalecimiento institucional para aumentar la eficiencia de la gestión</t>
  </si>
  <si>
    <t>Ausencia de controles para el ingreso y permanencia en las instalaciones de la Caja de la Vivienda Popular.
Poca claridad en las instrucciones impartidas a la empresa que presta el servicio de vigilancia en la Entidad.</t>
  </si>
  <si>
    <t xml:space="preserve">Funcionarios y personal que presta sus servicios en la Entidad con con percepción de alta incrtidumbre por la seguridad.
Los usuarios externos ven vulnerable la gestión de la seguridad a las instalaciones.
Siniestros, pérdidas y robos al interior de la entidad. </t>
  </si>
  <si>
    <t>Establecer puntos de control para el mantenimiento de la seguridad de las personas y las instalaciones de la Caja de la Vivienda Popular a través de la empresa de seguridad.</t>
  </si>
  <si>
    <t>Expedientes contractuales de los contratos de vigilancia y seguridad privada.
Documentación dispuesta para la seguridad de las instalaciones y personas contenida en la carpeta de Calidad dispuesta por el Sistema Integrado de Gestión - Proceso de Gestión Administrativa.</t>
  </si>
  <si>
    <t>Seguridad de la Entidad</t>
  </si>
  <si>
    <t>Instructivo 70%
Lineamientos de seguridad 30%</t>
  </si>
  <si>
    <t>Realizar la administración y control de los recursos tanto físicos como financieros de la Entidad, a fin de garantizar su mantenimiento, salvaguarda, suministro y el pago de las obligaciones; lo anterior con el ánimo de proporcionar a la entidad los recursos necesarios para su funcionamiento y el cumplimiento de los objetivos institucionales.</t>
  </si>
  <si>
    <t>* Desconocimiento de las normas vigentes.
* Falta de conocimiento en términos Contables y presupuestales
* Desctualizaciòn  del marco legal aplicable</t>
  </si>
  <si>
    <t>* Toma de decisiones sin fundamento legal.
* Multas y sanciones.
*Hallazgos y sanciones disciplinarias o fiscales</t>
  </si>
  <si>
    <t>* Capacitaciones
* Elaborar mesas de trabajo para hacer socializaciones.</t>
  </si>
  <si>
    <t xml:space="preserve">Actas de reunión o listados de asistencia </t>
  </si>
  <si>
    <t>Cumplimiento actividades de capacitación</t>
  </si>
  <si>
    <t>No. De Mesas de trabajo de revisión de actualización de normatividad efectuadas/No. De mesas de trabajo programadas*100</t>
  </si>
  <si>
    <t>Porcentaje (%)</t>
  </si>
  <si>
    <t>1. Incumplimiento por parte de los supervisores y apoyo a la supervisión de las condiciones de pago a los contratistas, previo cumplimiento de los requisitos establecidos.
2. Devolución del formato para pago SISCO por error en la elaboración. 
3. Devolución por la no programación de PAC para los pagos radicados.</t>
  </si>
  <si>
    <t>*Generación de reservas presupuestales 
*Reclamaciones por parte de los contratistas y proveedores por incumplimiento en los pagos.</t>
  </si>
  <si>
    <t>* Establecer alertas tempranas a los respectivos supervisores para la radicacion de cuentas
*Realizar seguimientos de programación y ejecucion de PAC en cada una de las areas del CVP</t>
  </si>
  <si>
    <t>Preventivo</t>
  </si>
  <si>
    <t>Sistema de Información Opget</t>
  </si>
  <si>
    <t xml:space="preserve">Cumplimiento ejecucion de los recursos comprometidos </t>
  </si>
  <si>
    <t>No. De Informes cuatrimestrales reportando el seguimiento del control</t>
  </si>
  <si>
    <t>Numero</t>
  </si>
  <si>
    <t>NA</t>
  </si>
  <si>
    <t>192 - Fortalecimiento institucional a través del uso de TIC</t>
  </si>
  <si>
    <t xml:space="preserve">Falta de gestión de pagos  de las reservas presupuestales, por parte de los encargados de los proyectos y/o ordenadores de gasto, previo cumplimiento de las obligaciones contractuales por parte de los contratistas. </t>
  </si>
  <si>
    <t>* Castigo presupuestal.
* Inconformidades por parte de los contratistas, proveedores, beneficiarios.</t>
  </si>
  <si>
    <t>Solicitar control de los pasivos mensualmente 
Efectuar seguimiento a los pasivos</t>
  </si>
  <si>
    <t>Reportes emitidos por los supervisores de cada proyecto</t>
  </si>
  <si>
    <t>Oportunidad en la gestion de los pasivos</t>
  </si>
  <si>
    <t>No. De seguimientos realizados / No. De seguimientos programados * 100</t>
  </si>
  <si>
    <t>mensual</t>
  </si>
  <si>
    <t>Continuar con el seguimiento la gestion realizada por cada uno de los proyectos tanto de inversion como de apoyo para la minimizacion de los pasivos exigibles.</t>
  </si>
  <si>
    <t xml:space="preserve">Estancamiento de la rentabilidad ofrecida por las Entidades Financieras. </t>
  </si>
  <si>
    <t>Aumento de beneficios económicos.</t>
  </si>
  <si>
    <t xml:space="preserve">Efectuar un análisis mensual de la rentabilidad que ofrecen las entidades bancarias y presentarla al comité financiero para la toma de decisiones. </t>
  </si>
  <si>
    <t>Extractos bancarios</t>
  </si>
  <si>
    <t xml:space="preserve">Seguimiento a la rentabilidad percibida </t>
  </si>
  <si>
    <t>Actualizar mensualmente la tabla de tasas de interes de las entidades financieras para posible toma de decisiones.</t>
  </si>
  <si>
    <t>189 - Modernización Administrativa</t>
  </si>
  <si>
    <t>Garantizar la disponibilidad de la información contenida en los documentos de archivo de las dependencias de la Caja de la Vivienda Popular.</t>
  </si>
  <si>
    <t>Archivos desorganizados por falta de aplicación de instrumentos archivísticos regulados por normas vigentes.
Desconocimiento de lineamientos dados por el proceso de Gestión Documental para las buenas prácticas de archivo.</t>
  </si>
  <si>
    <t>Pérdida de documentación que impida la toma de decisiones o el cumplimiento de la misión de la Entidad.
Archivos desorganizados y que no son correspondientes a las talbas de retención documental.</t>
  </si>
  <si>
    <t>Se realizarán visitas a las dependencias de la Entidad, con el fin de identificar las debilidades en materia de gestión documental y se darán las recomendaciones pertinentes.
Establecer el cronograma para las visitas a las dependencias durante la vigencia 2018.</t>
  </si>
  <si>
    <t>Registro de visitas a las dependencias contenida en la Carpeta de Calidad dispuesta por el Sistema Integrado de Gestión - Proceso de Gestión Documental.</t>
  </si>
  <si>
    <t>Visitas de Gestión Documental a las dependencias.</t>
  </si>
  <si>
    <t>Número de visitas efectivamente realizadas / Número de visitas programas
Nota:  por cada dependencia se realizará durante la vigencia, dos visitas.</t>
  </si>
  <si>
    <t>Desconocimiento de los lineamientos para la correcta gestión documental por parte de los colaboradores (funcionarios y contratistas de la Entidad).
Falta de empoderamiento y posicionamiento del Proceso encargado de la Gestión Documental.</t>
  </si>
  <si>
    <t>Retrasos en la implementación de los lineamientos de Gestión Documental.
Desactualización de la historia o información de la entidad debido a la reactividad de los cambios implementados.</t>
  </si>
  <si>
    <t>Se realizarán jornadas de sensibilización, comunicación y fortalecimiento de los conocimientos respecto a la correcta gestión documental.</t>
  </si>
  <si>
    <t>Registro de las jornadas de sensibilizaión contenidas en la Carpeta de Calidad dispuesta por el Sistema Integrado de Gestión - Proceso de Gestión Documental.</t>
  </si>
  <si>
    <t>Jornadas de sensibilización en Gestión Documental</t>
  </si>
  <si>
    <t>Número de jornadas realizadas  tendientes a la Gestión del Cambio en temas documentales / Número de jornadas programadas.</t>
  </si>
  <si>
    <t>No existe Unificación del Formato Único de Ventanilla en la Caja de la Vivienda Popular.
Debilidad en la gestión de correspondencia entre dependencias.
Control de correspondencia insuficiente.</t>
  </si>
  <si>
    <t>Incumplimiento a las partes interesadas, en los términos de las peticiones elevadas a la Caja de la Vivienda Popular, tanto internas, como externas.
Baja eficiencia en la gestión de correspondencia en la Caja de la Vivienda Popular.</t>
  </si>
  <si>
    <t>Presentar ante la Dirección de Gestión Corporativa y CID propuesta para trasladar la función de correspondencia a la Subdirección Administrativa y una vez aprobada presentarla ante el Consejo Directivo.
Establecer la documentación necesaria para integrar el Formato Único de Ventanilla en la Caja de la Vivienda Popular, estableciendo los controles a que hay lugar para reducir el riesgo de pérdida de información.</t>
  </si>
  <si>
    <t>Acto admisnitrativo por medio del cual la función de correspondencia queda a cargo de la Subdirección Adminsitrativa y la Documentación (Procedimientos, formatos y demás) sobre Formato Único de Ventanilla contenidos en la carpeta de Calidad dispuesta por el Sistema Integrado de Gestión - Proceso de Gestión Documental.</t>
  </si>
  <si>
    <t>Ventanilla Única</t>
  </si>
  <si>
    <t>Acto admisnitrativo definiendo la función de correspondencia en la Subdirección Adminsitrativa 50%
Documentación Formato Único de Ventanilla 50%</t>
  </si>
  <si>
    <t>190 - Modernización Administrativa</t>
  </si>
  <si>
    <t>405 -  Fortalecimiento institucional para aumentar la eficiencia de la gestión</t>
  </si>
  <si>
    <t>Ausencia de controles del personal que administra expedientes de los archivos de la entidad.
Baja seguridad para los archivos de gestión de la entidad.
Niveles de ética laboral bajos y poco conocimiento frente a la normatividad disciplinaria sobre obtención de beneficios particulares.
Inexistencia del reglamento de Gestión Documental y del procedimiento para la pérdida de expedientes.</t>
  </si>
  <si>
    <t>Pérdida de documentación que impida la toma de decisiones o el cumplimiento de la misión de la Entidad.  
Pérdidas económicas en procesos judiciales por ausencia de material probatorio. 
Sanciones penales, administrativas, fiscales y diciplinarias.
Poca credibilidad de la entidad frente a las partes interesadas.</t>
  </si>
  <si>
    <t>Establecimiento de instrumentos y herramientas que permitan fortalecer la seguridad de la información de expedientes, así como impartir lineamientos sobre las consecuencias de beneficiarse con información de la Entidad.</t>
  </si>
  <si>
    <t>Evidencias de la seguridad de los archivos de la entidad y sobre charlas de responsabilidad disciplinaria contenidas en la carpeta de Calidad dispuesta por el Sistema Integrado de Gestión - Proceso de Gestión Documental.</t>
  </si>
  <si>
    <t>Pérdida la Información con beneficios particulares.</t>
  </si>
  <si>
    <t>Verificación se seguridad de archivos 20%
Establecimiento de controles de seguridad para los acrchivos 30%
Documentación oficializada para la seguridad de la gestión documental 30%
Charla sobre responsabilidades disciplinarias por recibir beneficios particulares 20%</t>
  </si>
  <si>
    <t>191 - Modernización Administrativa</t>
  </si>
  <si>
    <t>Gestionar, administrar y realizar planes, programas y acciones para el desarrollo del talento humano que fortalezcan sus competencias y el mejoramiento de las condiciones de trabajo, con el propósito de lograr  la satisfacción personal y el fortalecimiento institucional para el cumplimiento de la misión y funciones de la Entidad.</t>
  </si>
  <si>
    <t>Gestión ineficiente para estructurar el Plan de Capacitación de la vigencia 2018. (diagnóstico de necesidades, estudios previos, anexo técnico, estudio de mercdo, análisis del sector, entre otros)
Retrasos en el proceso de contratación para el Plan de capacitación (modalidad de contratación, presupuesto estimado, entre otros)</t>
  </si>
  <si>
    <t>Incumplimiento de la normatividad acerca de la administración del talento humano en la Entidad.
Impacto negativo en los procesos del Sistema Integrado de Gestión teniendo en cuenta que no se fortalecerán las competencias de los servidores públicos, reflejado esto en la  baja calidad de los productos y/o servicios que presta la Caja de la Vivienda Popular tanto en la admisnitración, como en lo misional.</t>
  </si>
  <si>
    <t xml:space="preserve">Seguimiento al indicador de cumplimiento - Verificación del Plan de Capacitación, establecido en el Plan de Acción de la vigencia 2018. </t>
  </si>
  <si>
    <t>Plan de Acción del Proceso contenido en la Carpeta de Calidad dispuesta por el Sistema Integrado de Gestión - Proceso de Gestión del Talento Humano.</t>
  </si>
  <si>
    <t>Plan de Capacitación</t>
  </si>
  <si>
    <t>Avance del indicador del plan de capacitación contenido en el Plan de Acción de Gestión 2018 del proceso de Gestión del Talento Humano.</t>
  </si>
  <si>
    <t>Subdirector Administrativo 
Profesional encargado de Bienestar Laboral</t>
  </si>
  <si>
    <t>192 - Modernización Administrativa</t>
  </si>
  <si>
    <t>Ausencia en la socialización de las herramientas de gestión del proceso de Gestión del Talento Humano, tanto a funcionarios como a contratistas.
Ausencia de seguimiento y actualización de los sistemas de evaluación de la gestión de los funcionarios públicos.
Falta de integración de la Comisión de Personal, con Talento Humano y la Alta Dirección.</t>
  </si>
  <si>
    <t>Incumplimiento de la normatividad acerca de la administración del talento humano de la Entidad, respecto al desempeño laboral de los funcionarios.
Deficiencias de los procesos del Sistema integrado de Gestión, teniendo en cuenta que la evaluación de las dependencias hace parte integral del proceso evaluativo de los funcionarios.
Desconocimiento del personal acerca de los objetivos institucionales y de los procesos a cargo de cada dependencia.</t>
  </si>
  <si>
    <t>Establecimiento de cronogramas y comunicación de los sistemas de evaluación, su naturaleza y explicación de su operación, propendiendo a que los servidores públicos tomen conciencia de su desempeño y la importancia de sus aportes para el resultado de cada uno de los procesos que lideran las dependencidas de la Entidad.</t>
  </si>
  <si>
    <t>Sistemas de Evaluación de servidores públicos y registros de seguimiento a los mismos contenidos en la carpeta de Calidad dispuesta por el Sistema Integrado de Gestión - Proceso de Gestión del Talento Humano.</t>
  </si>
  <si>
    <t>Evaluación de Servidores Públicos.</t>
  </si>
  <si>
    <t>Indicador del proceso sobre la implementación y seguimiento al sistema de evaluación de los servidores públicos de la entidad, el cual se encuentra en el Plan de Acción de Gestión.</t>
  </si>
  <si>
    <t>193 - Modernización Administrativa</t>
  </si>
  <si>
    <t>408 -  Fortalecimiento institucional para aumentar la eficiencia de la gestión</t>
  </si>
  <si>
    <t xml:space="preserve">Tráfico de influencias.
La persistencia en Colombia del sistema de patronazgo o de libre disposición de los cargos públicos.
Que no se realicen los controles a la verificación de requisitos previo al nombramiento o que los mismos sean alterados y posesión de los empleados públicos.
</t>
  </si>
  <si>
    <t>Ineficiencia en las actividades desempeñadas por el servidor público que no cuente con el perfil para el desempeño del cargo, afectando el desempeño del proceso y esto se refleje en la cadena de valor de la Entidad.
Impacto negativo en el clima organizacional de la Entidad.
Que el nivel de prestigio y credibilidad de la Entidad se deteriore generando un efecto bola de nieve, impactando negtivamente.
Sanciones disciplinarias deridas de la acción u omisión de las posesiones indebidas o sin el lleno de los requisitos.</t>
  </si>
  <si>
    <t>En el proceso de vinculación de los funcionarios de la Caja de la Vivienda Popular, se realiza la verificación de requisitos que determina si la persona cumple con el perfil para su respectiva posesión, para lo cual se utilizan las siguientes herramientas en el control establecido:
1. Protocolos o proccedimiento de vinculación o provisíón de empleos que se haya establecido para el proceso de conformidad con el marco jurídico vigente. (Si aplica)
2. Manual Específico de Funciones y Competencias Laborales.
3. Apliacación del formato de verificación de requisitos mínimos de conformidad con el anterior punto.
4. Verificación y validación de los antecedentes judiciales, fiscales y disciplinarios del candidato o postulante a empleado público.</t>
  </si>
  <si>
    <t>Actos Administrativos de los protocolos de vinculación establecidos por la Entidad o Autoridd competente (Si aplica).
Documentación dispuesta en el Sistema Integrado de Gestión de la Entidad, referente a los Manuales Específicos de Funciones y el formato de verificación de requisitos mínimos; existentes y vigentes.
Base de datos de la Policia Nacional de Colombia, Registraduría Nacional del Estado Civil, Contraloría General de la República y Procuraduría General.
Historias laborales de los funcionarios.</t>
  </si>
  <si>
    <t>Posesión de cargos de servidores públicos.</t>
  </si>
  <si>
    <t xml:space="preserve">Número de personas posesionadas en el periodo que cumplen efectivamente con los requisitos de acuerdo con el el perfil del empleo que ostentan / Número de personas posesionadas en el periodo a reportar </t>
  </si>
  <si>
    <t>Subdirector Administrativo
Profesional encargado de las situaciones administrativas de la planta de personal.</t>
  </si>
  <si>
    <t>194 - Modernización Administrativa</t>
  </si>
  <si>
    <t>409 -  Fortalecimiento institucional para aumentar la eficiencia de la gestión</t>
  </si>
  <si>
    <r>
      <rPr>
        <b/>
        <sz val="10"/>
        <rFont val="Arial"/>
        <family val="2"/>
      </rPr>
      <t xml:space="preserve">Certificaciones Falsas. </t>
    </r>
    <r>
      <rPr>
        <sz val="10"/>
        <rFont val="Arial"/>
        <family val="2"/>
      </rPr>
      <t>(Se refiere a que se suministre certificaciones con información falsa o inexacta para acredittar y obtener algún tipo de derecho diferente al de la posesión, como por ejemplo: pago de novedad de incapacidades, licencias y demás novedades de nómina, soportes de excusas médicas, académicas, reuniones, entre otras. Así mismo adulterar las certificaciones emitidas por la Subdirección Administrativa en su calidad de empleador o Jefe de Personal o quien haga sus veces, esto con el fin de engañar a personas internas o externas, sean naturales o jurídicas, como por ejemplo: falsedad en certificación de sueldo, salario, cargo, grado, etc.)</t>
    </r>
  </si>
  <si>
    <t>Que no se apliquen controles sobre la documentación recibida y expedida por la Caja de la Vivienda Popular en el marco de su función como empleador.
Desorden en las bases de datos y sistema dispuesto para la administración de personal y sus nóminas.
Carencia de sensibilización en valores, moral y ética del servidor o candidato a empleado público.
Desconocimiento de la normatividad en materia disciplinaria a efectos de presentar información falsa.</t>
  </si>
  <si>
    <t>Que el nivel de prestigio y credibilidad de la Entidad se deteriore generando un efecto bola de nieve, impactando negativamente a la imagen institucional.
Indagaciones e investigaciones derivadas de la acción u omisión de la falta, finalizando con sanciones de tipo administrativo, penal y disciplinario.</t>
  </si>
  <si>
    <t>En el proceso de recepción de novedades:
Validación y verificación de las mismas en el proceso de cargue de novedades de nómina.
Adecuación y garantía del sistema dispuesto por la Entidad para la expedición de certificaciones laborales con número consecutivo.
Certificaciones por fuera del Sistema con consecutivo uniforme al del Sistema para la administración de personal.</t>
  </si>
  <si>
    <t xml:space="preserve">Formatos para las certificaciones laboraels la cual se encuentra dispuesta en el Sistema Integrado de Gestión del proceso de Gestión del Talento Humano.
Sistema para la Administración de Personal de la Entidad - PERNO.
Enlaces de contacto con los diferentes actores que intervienen indirectamente con la administración de personal (Cajas de Compenssación Familiar, E.P.S. Fondos de Pensiones y cesantías, entre otros. </t>
  </si>
  <si>
    <t>Certificaciones falsas</t>
  </si>
  <si>
    <t>Número de certificaciones expedidas con número consecutivo y en los formatos establecidos / Número de certificaciones expedidas</t>
  </si>
  <si>
    <t xml:space="preserve">Coordinar la Adquisición de los Bienes y Servicios de la Caja de la Vivienda Popular, atendiendo principios de transparencia, economía y responsabilidad. </t>
  </si>
  <si>
    <t xml:space="preserve">Falta de planeación frente a la suscripción de los contratos que se necesitan para garantizar el normal funcionamiento de la entidad.
</t>
  </si>
  <si>
    <t>La entidad no adquiere los bienes y servicios que realmente necesita para el cumplimiento de sus objetivos estrategicos</t>
  </si>
  <si>
    <t xml:space="preserve">Base de datos actualizada para monitorear los contratos de adquisición de bienes y servicios fundamentales para el funcionamiento de la entidad.
</t>
  </si>
  <si>
    <t>Plan de adquisiciones y ejecución presupuestal
Base de datos Actualizada</t>
  </si>
  <si>
    <t xml:space="preserve"> Contratos ejecutados debidamente</t>
  </si>
  <si>
    <t>( No.  De  contratos de funcionamiento  ejecutados en debida forma/ no.  Total de contratos  de funcionamiento suscritos)*100</t>
  </si>
  <si>
    <t xml:space="preserve">Coordinar la adquisición de los bienes y servicios de la Caja de la Vivienda Popular, atendiendo principios de transparencia, economía y responsabilidad. </t>
  </si>
  <si>
    <t xml:space="preserve">Falta de seguimiento y control de la ejecución contractual por parte del supervisor.
</t>
  </si>
  <si>
    <t xml:space="preserve">Que el contratista no cumpla con las obligaciones estipuladas en el contrato y que la entidad no adelante oportunamente las acciones jurídicas a que haya lugar.
</t>
  </si>
  <si>
    <t xml:space="preserve">Escoger una muestra aleatoria (10%), de los contratos suscritos por la entidad, de forma cuatrimestral  para veririfcar dentro de los mismos el diligenciamiento y oportuno seguimiento realizado a la  ejecución contractual, lo cual quedará evidenciado en el Informe que se presentará en cada corte. 
</t>
  </si>
  <si>
    <t>Contratos</t>
  </si>
  <si>
    <t>Seguimiento informes de supervisión</t>
  </si>
  <si>
    <t xml:space="preserve">(Número de contratos  con informes de supervisión diligenciados correctamentente/ no. de contratos establecidos en la muestra) *100
</t>
  </si>
  <si>
    <t xml:space="preserve">Cuatrimestral
</t>
  </si>
  <si>
    <t>2- DEMOCRACIA URBANA</t>
  </si>
  <si>
    <t>Debilidades en el ejercicio de la supervisión e interventoria</t>
  </si>
  <si>
    <t>Incumplimiento de los terminos establecidos, por normativa para la liquidación oportuna de los contratos</t>
  </si>
  <si>
    <t>Verificar, mediante  seguimiento cuatrimestral, la correcta liquidación de contratos suscritos, durante la vigencias  2013 a 2017.</t>
  </si>
  <si>
    <t>Herramienta de Seguimiento a la ejecución contractual.</t>
  </si>
  <si>
    <t>Liquidación de contratos efectiva</t>
  </si>
  <si>
    <t>(No. De Contratos programados para liquidar/No. De Contratos liquidados) *100</t>
  </si>
  <si>
    <t xml:space="preserve">44 - Gobierno y ciudadanía Digital </t>
  </si>
  <si>
    <t>1174 - Fortalecimiento de las tecnologías de información y la comunicación</t>
  </si>
  <si>
    <t xml:space="preserve">Generar e implementar soluciones tecnológicas que provean de forma oportuna, eficiente y transparente la información necesaria para el cumplimiento de los fines de la Caja de la Vivienda Popular y formular lineamientos de estándares y buenas practicas para el manejo de la información de la Entidad. </t>
  </si>
  <si>
    <t>Presencia de Virus Informático</t>
  </si>
  <si>
    <t>Indisponibilidad de servicios informáticos</t>
  </si>
  <si>
    <t xml:space="preserve">Prevenir la infección por virus informático a través de la actualización del antivirus
</t>
  </si>
  <si>
    <t>Fabricante del Software Antivirus</t>
  </si>
  <si>
    <t>Licencia de Antivirus Actualizada en equipos de cómputo</t>
  </si>
  <si>
    <t>No de Computadores con antivirus Actualizado / Número de Computadores conectados en red</t>
  </si>
  <si>
    <t xml:space="preserve">OFICINA DE TECONOLOGIA DE LA INFORMACIÓN Y LAS COMUNICACIONES </t>
  </si>
  <si>
    <t xml:space="preserve">JEFE OFICINA DE TECONOLOGIA DE LA INFORMACIÓN Y LAS COMUNICACIONES </t>
  </si>
  <si>
    <t>Substracción parcial o total de infmación para beneficio propio y/o de terceros, por internos o Intrución de un externo a le antidad</t>
  </si>
  <si>
    <t>* Falta de credibilidad.
* Demandas judiciales
* Investigaciones disciplinarias
* Robo y/o manipulación de información sensible</t>
  </si>
  <si>
    <t>Prevenir la fuga de información a través de la implementación del componente SAFETICA adquirido junto con el antivirus</t>
  </si>
  <si>
    <t>Acuse de demandas
Notificación Externa - ciudadanía</t>
  </si>
  <si>
    <t>Sensibilizacion en prevención de fuga de la información de la entidad</t>
  </si>
  <si>
    <t>Cantidad de usuarios Sensibilizados/ cantidad de usuarios en la CVP</t>
  </si>
  <si>
    <t xml:space="preserve">Conocer, estudiar y adelantar las actuaciones disciplinarias en las cuales se hallen involucrados los servidores públicos y exservidores de la Caja de la Vivienda Popular, con el fin de determinar su posible responsabilidad frente a la ocurrencia de conductas disciplinables. </t>
  </si>
  <si>
    <t>Recibir dádivas por parte de los sujetos disciplinables, a fin de obtener con ello la dilación de los procesos, buscando la prescripción de los terminos establecidos, mediante normativa.</t>
  </si>
  <si>
    <t xml:space="preserve">Sanciones
Mala imagen de la Entidad  
</t>
  </si>
  <si>
    <t>Herramienta que permite monitorear la gestión adelantada y la verificación de las actuaciones, para cada uno de los procesos disciplinarios.</t>
  </si>
  <si>
    <t>Procesos disciplinarios en tramité</t>
  </si>
  <si>
    <t xml:space="preserve">Procesos Disciplinarios con Gestión </t>
  </si>
  <si>
    <t>(No. de procesos disciplinarios monitoreados con gestión/No. Total de procesos disciplinarios)* 100</t>
  </si>
  <si>
    <t xml:space="preserve">Desconocimiento del secreto legal que guarda la investigación. </t>
  </si>
  <si>
    <t xml:space="preserve">Perdida de la imparcialidad en la investigación disciplinaria.
Afectación de la imagen del sujeto investigado.
</t>
  </si>
  <si>
    <t>Seguridad y alta custodia de los expedientes procesales</t>
  </si>
  <si>
    <t xml:space="preserve">Expedientes procesales </t>
  </si>
  <si>
    <t xml:space="preserve">Quejas y denuncias </t>
  </si>
  <si>
    <t>(No. de quejas o denuncias formuladas por violación al principio de reserva/ Número de procesos en tramité)*100</t>
  </si>
  <si>
    <t>Gobierno Legítimo, Fortalecimiento Local  y Eficiencia</t>
  </si>
  <si>
    <t>Modernización Institucional</t>
  </si>
  <si>
    <t>Modernización Administrativa</t>
  </si>
  <si>
    <t>404 - Fortalecimiento Institucional para aumentar la eficiencia de la Gestión</t>
  </si>
  <si>
    <t>Asesorar, acompañar, evaluar y realizar seguimiento al funcionamiento del Sistema  Integrado de Gestión de la entidad, así como la aplicación de las disposiciones establecidas y el cumplimiento de los requisitos, con el propósito de mejorar continuamente la gestión, prevenir los riesgos  y retroalimentar a la Alta Dirección para la toma de decisiones, que permitan el fortalecimiento del Sistema y el cumplimiento de los objetivos institucionales.</t>
  </si>
  <si>
    <t>1- Falta de objetividad  de los auditores por algún tipo de compromiso
2- Interés en obtener dádivas por la omisión de reporte de inconsistencias
3- Debilidad en valores éticos y morales
4- Desconocimiento de la cultura del autocontrol
5. Falta de idoneidad del equipo auditor</t>
  </si>
  <si>
    <t>1. Hallazgos por parte de los entes de control 
2. Pérdidas económicas para la entidad
3. Posible afectación a la operación de los procesos</t>
  </si>
  <si>
    <t>Revisar los informes de auditoría, previamente a ser expedidos, por parte del Asesor de control interno, y posteriomente por parte del líder del proceso</t>
  </si>
  <si>
    <t>Informes y documentos de auditorías</t>
  </si>
  <si>
    <t>Informes revisados</t>
  </si>
  <si>
    <t xml:space="preserve">(#  Informes revisados / # de informes realizados  * 100%
</t>
  </si>
  <si>
    <t xml:space="preserve">Se han realizado  tres auditorias,  Caja menor, Revisión botón de transparencia, y  auditoría especial de verificación del cumplimiento de los aportes a seguridad social en los contratos de prestación de servicios personales años 2017 y 2018 . Los informes   están en revisión actualmente </t>
  </si>
  <si>
    <t>1. Personal Insuficiente para la ejecución de las actividades planteadas
2. Reprogramación de actividades o procesos de auditoría que modifican el Plan establecido
3. Demora en la generación de informes que prolongan los procesos de auditoría
4. Falta de idoneidad del equipo auditor</t>
  </si>
  <si>
    <t>1. Incumplimiento de elementos legales aplicables a control Interno
2. Hallazgos por parte de entes de control</t>
  </si>
  <si>
    <t>Seguimiento periódico al Plan de acción del Proceso Evaluación de la Gestión (Contiene la ejecución del Plan Anual de Auditorías - PAA 2018 Formato 208-CI-FT-04)</t>
  </si>
  <si>
    <t xml:space="preserve">Plan Anual de Auditorías </t>
  </si>
  <si>
    <t>Reporte avance al Plan Anual de Auditorías</t>
  </si>
  <si>
    <t>(Reportes de avance al Plan Anual de Auditorías realizados /# Reportes al PAA Programados) X 100%</t>
  </si>
  <si>
    <t>*. Se elaboró y aprobó el Plan Anual de Auditorías.
*. Se realizaron todos los informes de ley dentro de los plazos establecidos (cuenta mensual y anual contraloría; control interno contable; PQRS´s; presupuestal personería; DNDA; austeridad en el gasto, seguimiento al PAAC, pormenorizado, Decreto 215 metas PDD y seguimiento implementación NMNC).
*. Se logró diligenciar el autodiagnóstico de la política de control interno.
*. Se atendieron oportunamente y con calidad, los requerimientos efectuados por la Contraloría en la auditoría de regularidad.
*. Se han revisado y actualizado los formatos del proceso (Informe de Auditoría Interna - 208-CI-Ft-01; Lista de Verificación Auditoría Interna y/o Visitas Especiales 208-CI-Ft-02; Plan de Auditoría y/o Visita Especial *. 208-CI-Ft-03 y Plan Anual de Auditorías 208-CI-Ft-04).
*. Se realizó la Evaluación anual por Dependencias a todas las dependencias de la entidad de la vigencia 2017.
*. Formulación de las herramientas de gestión del proceso vigencia 2018 (PAAC, matriz de riesgos, plan de acción de gestión y normograma).
*. Se realizaron o se apoyó en la consecución de capacitaciones en: Formulación de Indicadores, proceso de inducción en control interno.
*. Se encuentran en proceso de revisión por parte de la asesora de control interno, la auditoría sobre el cumplimiento de los artículos 9 y 11 de la ley 1712 de 2014 (Ley de Transparencia); arqueo de caja menor.
*. Participación permanente en el Comité de Conciliación (3 en enero, 2 en febrero, 1 en marzo), se revisó el reglamento del comité, para todas las fichas, se realizaron aportes.</t>
  </si>
  <si>
    <t>1. No se revisan los formatos de las herramientas de gestión por parte de los responsables, ni se acogen a las versiones publicadas
2. No hay instrumentos o lineamientos claramente establecidos para la documentación de las herramientas de Gestión
3. No existe un criterio unificado en la documentación de las herramientas de gestión por parte de los responsables de su construcción
4. Desconocimiento básico de la funcionalidad de las herramientas de gestión por los funcionarios que lo construyen o lo reportan</t>
  </si>
  <si>
    <t>1. Dificultad para el seguimiento de las acciones planteadas
2. Carga operacional adicional por el mal planteamiento de las acciones relacionadas
3. Ineficiencia operativa general
4. Resultados por dependencias y/o procesos que no corresponden a la realidad</t>
  </si>
  <si>
    <t>Validar la información contenida en los informes a emitir y los seguimientos realizados, antes de que se entregue el informe producido</t>
  </si>
  <si>
    <t>Número de Registros de asistencia a capacitaciones</t>
  </si>
  <si>
    <t>Capacitaciones</t>
  </si>
  <si>
    <t>(# de Capacitaciones para la optimización de las herramientas de gestión realizadas / # de Capacitaciones para la optimización de las herramientas de gestión programadas) X 100%</t>
  </si>
  <si>
    <t xml:space="preserve">Se realizaron dos (2) capacitaciones de las cuatro que están programadas </t>
  </si>
  <si>
    <t xml:space="preserve">Elaboró / cargo: Todas las Áreas de la Entidad - Oficina Asesora de Planeación </t>
  </si>
  <si>
    <t xml:space="preserve">Aprobó/cargo: Todas las Áreas de la Entidad - Oficina Asesora de Planeación </t>
  </si>
  <si>
    <t>Fecha: Enero 31 - 2018</t>
  </si>
  <si>
    <t>Fecha: Enero 31 -  2018</t>
  </si>
  <si>
    <t xml:space="preserve"> B</t>
  </si>
  <si>
    <t>DEFINICIONES</t>
  </si>
  <si>
    <t>CASI CON CERTEZA</t>
  </si>
  <si>
    <t>EVITAR</t>
  </si>
  <si>
    <t>Los controles son efectivos y están documentados</t>
  </si>
  <si>
    <t>PROBABLE</t>
  </si>
  <si>
    <t>REDUCIR</t>
  </si>
  <si>
    <t>No existen controles, no son efectivos o no están documentados</t>
  </si>
  <si>
    <t>COMPARTIR O TRANSFERIR</t>
  </si>
  <si>
    <t>ASUMIR</t>
  </si>
  <si>
    <t>RARO</t>
  </si>
  <si>
    <t>RIESGO DE IMAGEN</t>
  </si>
  <si>
    <t xml:space="preserve">DICIEMBRE </t>
  </si>
  <si>
    <t>Promedio por proceso</t>
  </si>
  <si>
    <t>total actividades</t>
  </si>
  <si>
    <t>El avance para la DMV es adecuado dado que la acción  se desarrollará durante toda la vigencia 2018.
El avance para la DMB es adecuado teniendo en cuenta la fecha de finalización de la acción
El avance para la Dirección de Reasentamientos para este corte es cero (0)</t>
  </si>
  <si>
    <t>No aplica seguimiento</t>
  </si>
  <si>
    <t>Seguimiento según indicador</t>
  </si>
  <si>
    <t>Sin avance</t>
  </si>
  <si>
    <t>Seguimiento adecuado</t>
  </si>
  <si>
    <t>Sumatoria total</t>
  </si>
  <si>
    <t>Actividades en que se divide el total del avance</t>
  </si>
  <si>
    <t>Actividades con avance en el primer cuatrimestre 2018</t>
  </si>
  <si>
    <t>El proceso de Servicio al Ciudadano informa que esta acción es de la vigencia 2016, que para la vigencia 2018 no la programó</t>
  </si>
  <si>
    <t>Se presenta correo citando a la sensibilización el 26 de abril del 2018</t>
  </si>
  <si>
    <t>Adecuado</t>
  </si>
  <si>
    <t>Se presenta correo de envió de manual de servicio al ciudadano, adopción al formato de la entidad (26 de abril del 2018)</t>
  </si>
  <si>
    <t>Bajo</t>
  </si>
  <si>
    <t>Adecuado 33%</t>
  </si>
  <si>
    <t xml:space="preserve">Se envía por correo electrónico informes de asistencia por canales enero, febrero, marzo </t>
  </si>
  <si>
    <t xml:space="preserve">El avance de esta actividd se realizó mediante el Informe estadístico Servicio al Ciudadano PQRSD CARPETA CALIDAD
\\serv-cv11\calidad\8. PROCESO SERVICIO AL CIUDADANO\DOCUMENTOS DE REFERENCIA\SERVICIO AL CIUDADANO\INFORME DE GESTIÓN - PQRSD
</t>
  </si>
  <si>
    <t xml:space="preserve">Se concluye que se ha venido trabajando en el Fortalecimiento institucional para la transparencia y participación ciudadana con un avance adecuado
</t>
  </si>
  <si>
    <r>
      <rPr>
        <b/>
        <sz val="9"/>
        <color theme="1"/>
        <rFont val="Arial"/>
        <family val="2"/>
      </rPr>
      <t xml:space="preserve">Comunicaciones: </t>
    </r>
    <r>
      <rPr>
        <sz val="9"/>
        <color theme="1"/>
        <rFont val="Arial"/>
        <family val="2"/>
      </rPr>
      <t xml:space="preserve">A la fecha no se ha realizado el informe porque solamente se ha publicado una pieza comunicacional. No se observó en la planeación de las campañas 360° como pretenden explicarle a la comunidad y usuarios como solicitar información pública.
</t>
    </r>
    <r>
      <rPr>
        <b/>
        <sz val="9"/>
        <color theme="1"/>
        <rFont val="Arial"/>
        <family val="2"/>
      </rPr>
      <t>SC:</t>
    </r>
    <r>
      <rPr>
        <sz val="9"/>
        <color theme="1"/>
        <rFont val="Arial"/>
        <family val="2"/>
      </rPr>
      <t xml:space="preserve"> Se publicó en la página web el aviso de la gratuidad de trámites y servicios de la CVP http://www.cajaviviendapopular.gov.co/?q=Servicio-al-ciudadano/tramites-y-servicios.
</t>
    </r>
    <r>
      <rPr>
        <b/>
        <sz val="9"/>
        <color theme="1"/>
        <rFont val="Arial"/>
        <family val="2"/>
      </rPr>
      <t>CYDA:</t>
    </r>
    <r>
      <rPr>
        <sz val="9"/>
        <color theme="1"/>
        <rFont val="Arial"/>
        <family val="2"/>
      </rPr>
      <t xml:space="preserve"> Acta reunión estrategia 360 gratuidad de trámites y servicios fecha 21 febrero 2018, se evidencia entregable impreso, pagina web, redes sociales y pantalla digital.</t>
    </r>
  </si>
  <si>
    <r>
      <rPr>
        <b/>
        <sz val="9"/>
        <color theme="1"/>
        <rFont val="Arial"/>
        <family val="2"/>
      </rPr>
      <t>SC:</t>
    </r>
    <r>
      <rPr>
        <sz val="9"/>
        <color theme="1"/>
        <rFont val="Arial"/>
        <family val="2"/>
      </rPr>
      <t xml:space="preserve"> Se elaboró informes mensuales de solicitudes de acceso  a la información publica con tiempos de respuesta, para los meses de enero, febrero y marzo.
</t>
    </r>
    <r>
      <rPr>
        <b/>
        <sz val="9"/>
        <color theme="1"/>
        <rFont val="Arial"/>
        <family val="2"/>
      </rPr>
      <t>CYDA:</t>
    </r>
    <r>
      <rPr>
        <sz val="9"/>
        <color theme="1"/>
        <rFont val="Arial"/>
        <family val="2"/>
      </rPr>
      <t xml:space="preserve"> Se evidencia link portal web    http://cajaviviendapopular.gov.co/?q=Servicio-al-ciudadano/solicitudes-de-acceso-la-informacion</t>
    </r>
  </si>
  <si>
    <r>
      <rPr>
        <b/>
        <sz val="9"/>
        <color theme="1"/>
        <rFont val="Arial"/>
        <family val="2"/>
      </rPr>
      <t xml:space="preserve">SC: </t>
    </r>
    <r>
      <rPr>
        <sz val="9"/>
        <color theme="1"/>
        <rFont val="Arial"/>
        <family val="2"/>
      </rPr>
      <t xml:space="preserve">Se elaboró informes mensuales de solicitudes de acceso  información publica de acuerdo a los criterios de la Ley 1712/14
</t>
    </r>
    <r>
      <rPr>
        <b/>
        <sz val="9"/>
        <color theme="1"/>
        <rFont val="Arial"/>
        <family val="2"/>
      </rPr>
      <t xml:space="preserve">CYDA: </t>
    </r>
    <r>
      <rPr>
        <sz val="9"/>
        <color theme="1"/>
        <rFont val="Arial"/>
        <family val="2"/>
      </rPr>
      <t>http://www.cajaviviendapopular.gov.co/?q=Servicio-al-ciudadano/solicitudes-de-acceso-la-informacion</t>
    </r>
  </si>
  <si>
    <r>
      <rPr>
        <b/>
        <sz val="9"/>
        <color theme="1"/>
        <rFont val="Arial"/>
        <family val="2"/>
      </rPr>
      <t>SC:</t>
    </r>
    <r>
      <rPr>
        <sz val="9"/>
        <color theme="1"/>
        <rFont val="Arial"/>
        <family val="2"/>
      </rPr>
      <t xml:space="preserve"> La información actual sobre trámites y servicios se encuentra publicada en la página web y en el Botónd e Transparencia
</t>
    </r>
    <r>
      <rPr>
        <b/>
        <sz val="9"/>
        <color theme="1"/>
        <rFont val="Arial"/>
        <family val="2"/>
      </rPr>
      <t>CYDA:</t>
    </r>
    <r>
      <rPr>
        <sz val="9"/>
        <color theme="1"/>
        <rFont val="Arial"/>
        <family val="2"/>
      </rPr>
      <t xml:space="preserve"> Reuniones tramites y servicios CVP</t>
    </r>
  </si>
  <si>
    <r>
      <rPr>
        <b/>
        <sz val="9"/>
        <rFont val="Arial"/>
        <family val="2"/>
      </rPr>
      <t>Comunicaciones:</t>
    </r>
    <r>
      <rPr>
        <sz val="9"/>
        <color theme="1"/>
        <rFont val="Arial"/>
        <family val="2"/>
      </rPr>
      <t xml:space="preserve"> De acuerdo con lo reportado esta actividad no presenta avance durante este periodo.
</t>
    </r>
    <r>
      <rPr>
        <b/>
        <sz val="9"/>
        <color theme="1"/>
        <rFont val="Arial"/>
        <family val="2"/>
      </rPr>
      <t xml:space="preserve">SC: </t>
    </r>
    <r>
      <rPr>
        <sz val="9"/>
        <color theme="1"/>
        <rFont val="Arial"/>
        <family val="2"/>
      </rPr>
      <t xml:space="preserve">Sin seguimiento
</t>
    </r>
    <r>
      <rPr>
        <b/>
        <sz val="9"/>
        <color theme="1"/>
        <rFont val="Arial"/>
        <family val="2"/>
      </rPr>
      <t>CYDA:</t>
    </r>
    <r>
      <rPr>
        <sz val="9"/>
        <color theme="1"/>
        <rFont val="Arial"/>
        <family val="2"/>
      </rPr>
      <t xml:space="preserve"> Manual atención servicio al ciudadano accesibilidad población situación discapacidad Se envía por correo electrónico  </t>
    </r>
  </si>
  <si>
    <r>
      <rPr>
        <b/>
        <sz val="9"/>
        <color theme="1"/>
        <rFont val="Arial"/>
        <family val="2"/>
      </rPr>
      <t>Comunicaciones:</t>
    </r>
    <r>
      <rPr>
        <sz val="9"/>
        <color theme="1"/>
        <rFont val="Arial"/>
        <family val="2"/>
      </rPr>
      <t xml:space="preserve"> Se evidencia mediante la publicación en la página web del aviso de la gratuidad de trámites y servicios de la CVP http://www.cajaviviendapopular.gov.co/?q=Servicio-al-ciudadano/tramites-y-servicios, pantallas y correo masivo.
</t>
    </r>
    <r>
      <rPr>
        <b/>
        <sz val="9"/>
        <color theme="1"/>
        <rFont val="Arial"/>
        <family val="2"/>
      </rPr>
      <t>SC:</t>
    </r>
    <r>
      <rPr>
        <sz val="9"/>
        <color theme="1"/>
        <rFont val="Arial"/>
        <family val="2"/>
      </rPr>
      <t xml:space="preserve"> Se publicó en la página web el aviso de la gratuidad de trámites y servicios de la CVP http://www.cajaviviendapopular.gov.co/?q=Servicio-al-ciudadano/tramites-y-servicios
</t>
    </r>
    <r>
      <rPr>
        <b/>
        <sz val="9"/>
        <color theme="1"/>
        <rFont val="Arial"/>
        <family val="2"/>
      </rPr>
      <t>CYDA:</t>
    </r>
    <r>
      <rPr>
        <sz val="9"/>
        <color theme="1"/>
        <rFont val="Arial"/>
        <family val="2"/>
      </rPr>
      <t xml:space="preserve"> Acta reunión estrategia 360 gratuidad de trámites y servicios fecha 21 febrero 2018, se evidencia entregable impreso, pagina web, redes sociales y pantalla digital
</t>
    </r>
    <r>
      <rPr>
        <b/>
        <sz val="9"/>
        <color theme="1"/>
        <rFont val="Arial"/>
        <family val="2"/>
      </rPr>
      <t xml:space="preserve">IATC: </t>
    </r>
    <r>
      <rPr>
        <sz val="9"/>
        <color theme="1"/>
        <rFont val="Arial"/>
        <family val="2"/>
      </rPr>
      <t>La publicación de la información por correo electrónico y en la página web se hizo posterior a la fecha de corte de seguimiento</t>
    </r>
  </si>
  <si>
    <r>
      <rPr>
        <b/>
        <sz val="9"/>
        <color theme="1"/>
        <rFont val="Arial"/>
        <family val="2"/>
      </rPr>
      <t>SC:</t>
    </r>
    <r>
      <rPr>
        <sz val="9"/>
        <color theme="1"/>
        <rFont val="Arial"/>
        <family val="2"/>
      </rPr>
      <t xml:space="preserve"> Sin seguimiento
</t>
    </r>
    <r>
      <rPr>
        <b/>
        <sz val="9"/>
        <color theme="1"/>
        <rFont val="Arial"/>
        <family val="2"/>
      </rPr>
      <t xml:space="preserve">CYDA: </t>
    </r>
    <r>
      <rPr>
        <sz val="9"/>
        <color theme="1"/>
        <rFont val="Arial"/>
        <family val="2"/>
      </rPr>
      <t>Informes de Oportunidad - Mensuales y Trimestral - Corte 31mar2018</t>
    </r>
  </si>
  <si>
    <r>
      <rPr>
        <b/>
        <sz val="9"/>
        <rFont val="Arial"/>
        <family val="2"/>
      </rPr>
      <t>Comunicaciones:</t>
    </r>
    <r>
      <rPr>
        <sz val="9"/>
        <rFont val="Arial"/>
        <family val="2"/>
      </rPr>
      <t xml:space="preserve"> Se evidencia mediante la publicación en la página web del aviso de la gratuidad de trámites y servicios de la CVP http://www.cajaviviendapopular.gov.co/?q=Servicio-al-ciudadano/tramites-y-servicios, pantallas y correo masivo.
</t>
    </r>
    <r>
      <rPr>
        <b/>
        <sz val="9"/>
        <rFont val="Arial"/>
        <family val="2"/>
      </rPr>
      <t>SC:</t>
    </r>
    <r>
      <rPr>
        <sz val="9"/>
        <rFont val="Arial"/>
        <family val="2"/>
      </rPr>
      <t xml:space="preserve"> Se publicó en la página web el aviso de la gratuidad de trámites y servicios de la CVP http://www.cajaviviendapopular.gov.co/?q=Servicio-al-ciudadano/tramites-y-servicios
</t>
    </r>
    <r>
      <rPr>
        <b/>
        <sz val="9"/>
        <rFont val="Arial"/>
        <family val="2"/>
      </rPr>
      <t>CYDA:</t>
    </r>
    <r>
      <rPr>
        <sz val="9"/>
        <rFont val="Arial"/>
        <family val="2"/>
      </rPr>
      <t xml:space="preserve"> Acta reunión estrategia 360 gratuidad de trámites y servicios fecha 21 febrero 2018, se evidencia entregable impreso, pagina web, redes sociales y pantalla digital
Informe comunicaciones
</t>
    </r>
    <r>
      <rPr>
        <b/>
        <sz val="9"/>
        <rFont val="Arial"/>
        <family val="2"/>
      </rPr>
      <t>IATC:</t>
    </r>
    <r>
      <rPr>
        <sz val="9"/>
        <rFont val="Arial"/>
        <family val="2"/>
      </rPr>
      <t xml:space="preserve"> La publicación de la información por correo electrónico y en la página web se hizo posterior a la fecha de corte de seguimiento</t>
    </r>
  </si>
  <si>
    <r>
      <rPr>
        <b/>
        <sz val="9"/>
        <rFont val="Arial"/>
        <family val="2"/>
      </rPr>
      <t>SC:</t>
    </r>
    <r>
      <rPr>
        <sz val="9"/>
        <rFont val="Arial"/>
        <family val="2"/>
      </rPr>
      <t xml:space="preserve"> Sin seguimiento</t>
    </r>
    <r>
      <rPr>
        <b/>
        <sz val="9"/>
        <rFont val="Arial"/>
        <family val="2"/>
      </rPr>
      <t xml:space="preserve">
CYDA:</t>
    </r>
    <r>
      <rPr>
        <sz val="9"/>
        <rFont val="Arial"/>
        <family val="2"/>
      </rPr>
      <t xml:space="preserve"> Se evidencia link portal web    http://cajaviviendapopular.gov.co/?q=Servicio-al-ciudadano/solicitudes-de-acceso-la-informacion
</t>
    </r>
    <r>
      <rPr>
        <b/>
        <sz val="9"/>
        <rFont val="Arial"/>
        <family val="2"/>
      </rPr>
      <t>IATC:</t>
    </r>
    <r>
      <rPr>
        <sz val="9"/>
        <rFont val="Arial"/>
        <family val="2"/>
      </rPr>
      <t xml:space="preserve"> La publicación de la información por correo electrónico y en la página web se hizo posterior a la fecha de corte de seguimiento</t>
    </r>
  </si>
  <si>
    <r>
      <rPr>
        <b/>
        <sz val="9"/>
        <color theme="1"/>
        <rFont val="Arial"/>
        <family val="2"/>
      </rPr>
      <t>OAP</t>
    </r>
    <r>
      <rPr>
        <sz val="9"/>
        <color theme="1"/>
        <rFont val="Arial"/>
        <family val="2"/>
      </rPr>
      <t xml:space="preserve">: En el desarrollo de la verificación de los avances frente a la acción formulada, se evidencia que la Oficina Asesora de Planeación, avanzó en el cumplimiento de Datos Abiertos, y el resultado es que la entidad publicó tres datos abiertos: - Hogares reasentados; - Activos de Información; - Índice de Información clasificada y reservada; La evidencia puede ser consultada en el siguiente link: http://datosabiertos.bogota.gov.co/dataset?page=3 La acción presenta un avance del 30% en su cumplimiento.
</t>
    </r>
    <r>
      <rPr>
        <b/>
        <sz val="9"/>
        <color theme="1"/>
        <rFont val="Arial"/>
        <family val="2"/>
      </rPr>
      <t>TIC:</t>
    </r>
    <r>
      <rPr>
        <sz val="9"/>
        <color theme="1"/>
        <rFont val="Arial"/>
        <family val="2"/>
      </rPr>
      <t xml:space="preserve"> en el cumplimiento de los datos abiertos de la estrategia de Gobierno en Línea, se publicó el 16 de marzo el set de datos abiertos de la entidad en el siguiente link:
http://datosabiertos.bogota.gov.co/dataset/cvp-consolidado-activos-de-informacion</t>
    </r>
  </si>
  <si>
    <r>
      <rPr>
        <b/>
        <sz val="9"/>
        <color theme="1"/>
        <rFont val="Arial"/>
        <family val="2"/>
      </rPr>
      <t xml:space="preserve">IATC: </t>
    </r>
    <r>
      <rPr>
        <sz val="9"/>
        <color theme="1"/>
        <rFont val="Arial"/>
        <family val="2"/>
      </rPr>
      <t>No se reportó avance</t>
    </r>
  </si>
  <si>
    <r>
      <rPr>
        <b/>
        <sz val="9"/>
        <color theme="1"/>
        <rFont val="Arial"/>
        <family val="2"/>
      </rPr>
      <t>TIC:</t>
    </r>
    <r>
      <rPr>
        <sz val="9"/>
        <color theme="1"/>
        <rFont val="Arial"/>
        <family val="2"/>
      </rPr>
      <t xml:space="preserve"> Sin seguimiento</t>
    </r>
    <r>
      <rPr>
        <b/>
        <sz val="9"/>
        <color theme="1"/>
        <rFont val="Arial"/>
        <family val="2"/>
      </rPr>
      <t xml:space="preserve">
FRG: </t>
    </r>
    <r>
      <rPr>
        <sz val="9"/>
        <color theme="1"/>
        <rFont val="Arial"/>
        <family val="2"/>
      </rPr>
      <t>se generó el memorando con radicado 2018IE3678 del 12 de marzo, con asunto “Inventario y clasificación de los activos de información de la CVP”, en donde se requirió la delegación de un funcionario por cada Dependencia en la Entidad, quien sería el responsable de la actualización de dicha información y remisión a la Oficina TIC</t>
    </r>
  </si>
  <si>
    <r>
      <t xml:space="preserve">Se evidencia que de conformidad con correo enviado el 22 de marzo de 2018, en respuesta al radicado 2018IE3678 remitido por la Oficina Tics, la Dirección Jurídica diligenció el formato 208-DGC-Ft-21 Versión 2 vigente desde el 13 de abril de 2016. En el cual desarrollo lo siguiente en cumplimiento de la acción formulada:
1. Se señala el INVENTARIO Y CLASIFICACIÓN DE ACTIVOS DE INFORMACIÓN perteneciente a la Dirección Jurídica, con la finalidad de que la Oficina TICS adelante el consolidado para proceder a dar el concepto frente al registro de clasificado y reservado de todos los activos de información de la Caja de la Vivienda Popular, el cual muestra que en la última actualización publicada en el página Web de la entidad en el Link de Transparencia y acceso a la información pública con corte agosto de 2017, se  relacionan 45 activos en el índice de clasificación o reserva.
2. Se encuentra pendiente de entrega a la Dirección Jurídica del consolidado de la matriz de activos de información con las actualizaciones respectivas por parte de la Oficina TICS y revisión de la Oficina Asesora de Planeación vigencia 2018, para proceder al concepto frente a la información clasificada y reservada por parte de la Dirección Jurídica, conforme la normatividad vigente y su posterior publicación por parte de la Oficina de Comunicaciones.
3. La oficina Tic con el fin de mantener actualizada y publicada en la página Web de la CVP el inventario y clasificación de activos de información, solicitó mediante radicado 2018IE3678 del 12 de marzo de 2018 a todas las dependencias la actualización de la matriz, la cual debería entregarse el 22 de marzo de 2018, para su respectiva revisión y consolidación. Por otra parte y  con el fin de poder capacitar a las personas encargadas de dicha actualización, se convocó a reunión el 16 de marzo de 2018 a las 3:00 p.m
</t>
    </r>
    <r>
      <rPr>
        <b/>
        <sz val="9"/>
        <color theme="1"/>
        <rFont val="Arial"/>
        <family val="2"/>
      </rPr>
      <t xml:space="preserve">IATC: </t>
    </r>
    <r>
      <rPr>
        <sz val="9"/>
        <color theme="1"/>
        <rFont val="Arial"/>
        <family val="2"/>
      </rPr>
      <t>Se califica 0% por no tener el concepto solicitado a jurídica y se cuenta cpon el 80% de la acción de los activos de información, lo cual se traduce en el 40% total</t>
    </r>
  </si>
  <si>
    <r>
      <rPr>
        <b/>
        <sz val="9"/>
        <color theme="1"/>
        <rFont val="Arial"/>
        <family val="2"/>
      </rPr>
      <t>SA:</t>
    </r>
    <r>
      <rPr>
        <sz val="9"/>
        <color theme="1"/>
        <rFont val="Arial"/>
        <family val="2"/>
      </rPr>
      <t xml:space="preserve"> sin seguimiento
</t>
    </r>
    <r>
      <rPr>
        <b/>
        <sz val="9"/>
        <color theme="1"/>
        <rFont val="Arial"/>
        <family val="2"/>
      </rPr>
      <t xml:space="preserve">FRG: </t>
    </r>
    <r>
      <rPr>
        <sz val="9"/>
        <color theme="1"/>
        <rFont val="Arial"/>
        <family val="2"/>
      </rPr>
      <t>En desarrollo de esta acción se evidencia que el día 13 de marzo de 2018, se presentó ante el Sub Comité de Gestión Documental, el documento de actualización del PGD, como paso previo a la presentación ante el comité del Sistema Integrado de Gestión que hace las veces del comité interno de archivo, evidencia que se revisó mediante formato de acta de reunión Código 208-SADM-Ft-06.
El 23 de marzo de 2018, se realizó el Comité del Sistema Integrado de Gestión, en el cual se aprobó la actualización del Programa de Gestión Documental – PDG, evidencia que se revisó mediante formato de acta de reunión Código 208-SADM-Ft-06.
Por otra parte, se evidencia que, queda pendiente de expedir el acto administrativo que aprueba la actualización del Programa de Gestión Documental – PGD. Sin embargo, se denota que este se encuentra en espera por cuanto la Subdirección Administrativa solicitó al Archivo de Bogotá como autoridad archivística un concepto técnico del documento que le permita tener la seguridad a la Caja de la Vivienda Popular-CVP, sobre la calidad del producto, concepto que fue solicitado el día 16 de marzo de 2018 mediante oficio enviado al Doctor Julio Alberto Parra Acosta – Director Encargado – Archivo de Bogotá, con radicado de salida 2018EE5021., recibido mediante radicado 1-2018-6727 Dir. Archivo de Bogotá, el cual se encuentra a esperas del respectivo concepto.</t>
    </r>
  </si>
  <si>
    <r>
      <rPr>
        <b/>
        <sz val="9"/>
        <color theme="1"/>
        <rFont val="Arial"/>
        <family val="2"/>
      </rPr>
      <t xml:space="preserve">IATC: </t>
    </r>
    <r>
      <rPr>
        <sz val="9"/>
        <color theme="1"/>
        <rFont val="Arial"/>
        <family val="2"/>
      </rPr>
      <t>Se evidenció publicación en el enlace: https://www.cajaviviendapopular.gov.co/?q=Nosotros/Contratacion-cvp/plan-de-adquisiciones-y-compras, los planes anuales de adquisiones de diciembre de 2017 y enero y febrero de 2018 antes del 16-abr-2018</t>
    </r>
  </si>
  <si>
    <r>
      <rPr>
        <b/>
        <sz val="9"/>
        <color theme="1"/>
        <rFont val="Arial"/>
        <family val="2"/>
      </rPr>
      <t xml:space="preserve">SA: </t>
    </r>
    <r>
      <rPr>
        <sz val="9"/>
        <color theme="1"/>
        <rFont val="Arial"/>
        <family val="2"/>
      </rPr>
      <t>sin seguimiento</t>
    </r>
    <r>
      <rPr>
        <b/>
        <sz val="9"/>
        <color theme="1"/>
        <rFont val="Arial"/>
        <family val="2"/>
      </rPr>
      <t xml:space="preserve">
FRG: </t>
    </r>
    <r>
      <rPr>
        <sz val="9"/>
        <color theme="1"/>
        <rFont val="Arial"/>
        <family val="2"/>
      </rPr>
      <t>Se evidencia que a fecha 04/05/2018 no se encuentra el informe de seguimiento a solicitudes de acceso a la información.</t>
    </r>
  </si>
  <si>
    <r>
      <rPr>
        <b/>
        <sz val="9"/>
        <color theme="1"/>
        <rFont val="Arial"/>
        <family val="2"/>
      </rPr>
      <t xml:space="preserve">SA: </t>
    </r>
    <r>
      <rPr>
        <sz val="9"/>
        <color theme="1"/>
        <rFont val="Arial"/>
        <family val="2"/>
      </rPr>
      <t xml:space="preserve"> sin seguimiento</t>
    </r>
    <r>
      <rPr>
        <b/>
        <sz val="9"/>
        <color theme="1"/>
        <rFont val="Arial"/>
        <family val="2"/>
      </rPr>
      <t xml:space="preserve">
FRG: </t>
    </r>
    <r>
      <rPr>
        <sz val="9"/>
        <color theme="1"/>
        <rFont val="Arial"/>
        <family val="2"/>
      </rPr>
      <t>Se evidencia que a fecha 04/05/2018 en la página Web de la Entidad en link de Transparencia y acceso a la información pública, Ítem 10 Instrumentos de Gestión de Información Pública, literal 10.8 costos de reproducción, se encuentra publicada la Resolución 0091 del 26 de enero de 2016, lo cual evidencia el incumplimiento por parte del responsable del proceso en la realización y actualización de las resoluciones de las vigencias correspondiente y el avance de la Resolución de la vigencia 2018.
Sin embargo, se evidencia mediante correos enviados a la Subdirección Administrativa que el equipo de Gestión Documental, desde agosto de 2017 hizo entrega del borrador de la Resolución para la vigencia 2017, la cual no presentó, seguimiento, observaciones ni aprobación para la implementación y posterior publicación de esta.</t>
    </r>
  </si>
  <si>
    <r>
      <rPr>
        <b/>
        <sz val="9"/>
        <color theme="1"/>
        <rFont val="Arial"/>
        <family val="2"/>
      </rPr>
      <t>SA:</t>
    </r>
    <r>
      <rPr>
        <sz val="9"/>
        <color theme="1"/>
        <rFont val="Arial"/>
        <family val="2"/>
      </rPr>
      <t xml:space="preserve"> sin seguimiento</t>
    </r>
    <r>
      <rPr>
        <b/>
        <sz val="9"/>
        <color theme="1"/>
        <rFont val="Arial"/>
        <family val="2"/>
      </rPr>
      <t xml:space="preserve">
FRG: </t>
    </r>
    <r>
      <rPr>
        <sz val="9"/>
        <color theme="1"/>
        <rFont val="Arial"/>
        <family val="2"/>
      </rPr>
      <t>En desarrollo de la acción formulada, la Subdirección recibió el 15 de marzo de 2018, mediante oficio con radicado 2018EE5021 se recibe segundo concepto del Comité Evaluador del Consejo Distrital de Archivos, mediante el cual se recomienda la convalidación con ajustes a las Tablas de Retención Documental – TRD de la CVP. 
El archivista del equipo de Gestión Documental desde el 16 de marzo viene realizando los ajustes solicitados por el Comité Evaluador del Consejo Distrital de Archivos, evidencia que se verifica mediante correo enviado el día 24 de abril al asesor del Archivo de Bogotá. En marco del desarrollo de estas actividades, el archivista Jimmy Montaño Duque adelantó una mesa de trabajo con los asesores del Archivo de Bogotá en relación con los ajustes requeridos. Evidencia que se constató mediante formato de la Secretaría General de la Alcaldía Mayor de Bogotá de fecha 18 de abril de 2018.</t>
    </r>
  </si>
  <si>
    <t>Avance bajo</t>
  </si>
  <si>
    <r>
      <t>DGC:</t>
    </r>
    <r>
      <rPr>
        <sz val="9"/>
        <color theme="1"/>
        <rFont val="Arial"/>
        <family val="2"/>
      </rPr>
      <t xml:space="preserve"> sin seguimiento</t>
    </r>
    <r>
      <rPr>
        <b/>
        <sz val="9"/>
        <color theme="1"/>
        <rFont val="Arial"/>
        <family val="2"/>
      </rPr>
      <t xml:space="preserve">
</t>
    </r>
    <r>
      <rPr>
        <sz val="9"/>
        <color theme="1"/>
        <rFont val="Arial"/>
        <family val="2"/>
      </rPr>
      <t xml:space="preserve">
No se presenta avance para la presente actividad toda vez que por parte de la Dirección de Gestión Corporativa, se encuentra en estudio la pertinencia de la presente acción.</t>
    </r>
  </si>
  <si>
    <t>En la matriz publicada en la carpeta de calidad con ruta \\serv-cv11\calidad\19. CONSOLIDADO MAPAS DE RIESGO\RIESGOS ANTICORRUPCIÓN\2018, el día 7 de mayo a las 08:53 pm, se observó la formulación de actividades que permitan evidenciar el avance de las actividades propuestas en este componente, sin embargo de acuerdo a lo reportado por el proceso el avance de este componente se encuentra en la etapa de autodiagnóstico y aunque las acciones están formuladas, no cuentan con fechas de inicio y finalización, ni con productos, indicadores y metas. De acuerdo con el Decreto 118 de 2018, este componente deberá estar debidamente formulado al 27 de agosto de 2018, por lo tanto no se le realizó seguimiento y su debida formulación se evaluará con corte al 31 de agosto de 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</si>
</sst>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1" formatCode="_-* #,##0_-;\-* #,##0_-;_-* &quot;-&quot;_-;_-@_-"/>
    <numFmt numFmtId="43" formatCode="_-* #,##0.00_-;\-* #,##0.00_-;_-* &quot;-&quot;??_-;_-@_-"/>
    <numFmt numFmtId="164" formatCode="_(* #,##0.00_);_(* \(#,##0.00\);_(* &quot;-&quot;??_);_(@_)"/>
  </numFmts>
  <fonts count="45"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b/>
      <sz val="11"/>
      <name val="Calibri"/>
      <family val="2"/>
      <scheme val="minor"/>
    </font>
    <font>
      <sz val="11"/>
      <name val="Calibri"/>
      <family val="2"/>
      <scheme val="minor"/>
    </font>
    <font>
      <sz val="11"/>
      <name val="Calibri"/>
      <family val="2"/>
    </font>
    <font>
      <b/>
      <sz val="10"/>
      <color theme="1"/>
      <name val="Arial"/>
      <family val="2"/>
    </font>
    <font>
      <u/>
      <sz val="10"/>
      <color theme="10"/>
      <name val="Arial"/>
      <family val="2"/>
    </font>
    <font>
      <sz val="12"/>
      <name val="Arial"/>
      <family val="2"/>
    </font>
    <font>
      <sz val="14"/>
      <name val="Arial"/>
      <family val="2"/>
    </font>
    <font>
      <sz val="10"/>
      <name val="Arial"/>
    </font>
    <font>
      <b/>
      <sz val="9"/>
      <color theme="1"/>
      <name val="Arial"/>
      <family val="2"/>
    </font>
    <font>
      <sz val="9"/>
      <color theme="1"/>
      <name val="Arial"/>
      <family val="2"/>
    </font>
    <font>
      <sz val="9"/>
      <color rgb="FF000000"/>
      <name val="Arial"/>
      <family val="2"/>
    </font>
    <font>
      <sz val="9"/>
      <color indexed="8"/>
      <name val="Arial"/>
      <family val="2"/>
    </font>
    <font>
      <sz val="9"/>
      <name val="Arial"/>
      <family val="2"/>
    </font>
    <font>
      <b/>
      <sz val="9"/>
      <name val="Arial"/>
      <family val="2"/>
    </font>
    <font>
      <u/>
      <sz val="9"/>
      <color theme="10"/>
      <name val="Arial"/>
      <family val="2"/>
    </font>
    <font>
      <b/>
      <sz val="9"/>
      <color indexed="8"/>
      <name val="Arial"/>
      <family val="2"/>
    </font>
    <font>
      <b/>
      <sz val="9"/>
      <color rgb="FF000000"/>
      <name val="Arial"/>
      <family val="2"/>
    </font>
    <font>
      <sz val="10"/>
      <color theme="1"/>
      <name val="Arial"/>
      <family val="2"/>
    </font>
    <font>
      <i/>
      <sz val="9"/>
      <color theme="1"/>
      <name val="Arial"/>
      <family val="2"/>
    </font>
    <font>
      <b/>
      <sz val="12"/>
      <name val="Arial"/>
      <family val="2"/>
    </font>
    <font>
      <b/>
      <sz val="9"/>
      <color indexed="81"/>
      <name val="Arial"/>
      <family val="2"/>
    </font>
    <font>
      <sz val="9"/>
      <color indexed="81"/>
      <name val="Arial"/>
      <family val="2"/>
    </font>
    <font>
      <b/>
      <sz val="9"/>
      <color indexed="81"/>
      <name val="Tahoma"/>
      <family val="2"/>
    </font>
    <font>
      <sz val="9"/>
      <color indexed="81"/>
      <name val="Tahoma"/>
      <family val="2"/>
    </font>
    <font>
      <b/>
      <sz val="14"/>
      <name val="Arial"/>
      <family val="2"/>
    </font>
    <font>
      <b/>
      <sz val="12"/>
      <color theme="0"/>
      <name val="Arial"/>
      <family val="2"/>
    </font>
    <font>
      <sz val="10"/>
      <color theme="0"/>
      <name val="Arial"/>
      <family val="2"/>
    </font>
    <font>
      <sz val="10"/>
      <color rgb="FF263238"/>
      <name val="Arial"/>
      <family val="2"/>
    </font>
    <font>
      <sz val="12"/>
      <color theme="0"/>
      <name val="Arial"/>
      <family val="2"/>
    </font>
    <font>
      <sz val="10"/>
      <color rgb="FFFF0000"/>
      <name val="Arial"/>
      <family val="2"/>
    </font>
    <font>
      <b/>
      <u/>
      <sz val="10"/>
      <name val="Arial"/>
      <family val="2"/>
    </font>
    <font>
      <b/>
      <sz val="10"/>
      <color theme="0"/>
      <name val="Arial"/>
      <family val="2"/>
    </font>
    <font>
      <sz val="11"/>
      <name val="Arial"/>
      <family val="2"/>
    </font>
    <font>
      <sz val="8"/>
      <name val="Arial"/>
      <family val="2"/>
    </font>
    <font>
      <b/>
      <sz val="8"/>
      <color rgb="FF000000"/>
      <name val="Tahoma"/>
      <family val="2"/>
    </font>
    <font>
      <sz val="8"/>
      <color rgb="FF000000"/>
      <name val="Tahoma"/>
      <family val="2"/>
    </font>
    <font>
      <b/>
      <sz val="18"/>
      <name val="Arial"/>
      <family val="2"/>
    </font>
    <font>
      <b/>
      <sz val="12"/>
      <color theme="1"/>
      <name val="Arial"/>
      <family val="2"/>
    </font>
  </fonts>
  <fills count="20">
    <fill>
      <patternFill patternType="none"/>
    </fill>
    <fill>
      <patternFill patternType="gray125"/>
    </fill>
    <fill>
      <patternFill patternType="solid">
        <fgColor rgb="FF92D050"/>
        <bgColor indexed="64"/>
      </patternFill>
    </fill>
    <fill>
      <patternFill patternType="solid">
        <fgColor theme="0" tint="-4.9989318521683403E-2"/>
        <bgColor indexed="64"/>
      </patternFill>
    </fill>
    <fill>
      <patternFill patternType="solid">
        <fgColor theme="3" tint="0.59999389629810485"/>
        <bgColor indexed="64"/>
      </patternFill>
    </fill>
    <fill>
      <patternFill patternType="solid">
        <fgColor theme="4" tint="0.39997558519241921"/>
        <bgColor indexed="64"/>
      </patternFill>
    </fill>
    <fill>
      <patternFill patternType="solid">
        <fgColor rgb="FFFFFF00"/>
        <bgColor indexed="64"/>
      </patternFill>
    </fill>
    <fill>
      <patternFill patternType="solid">
        <fgColor theme="0" tint="-0.249977111117893"/>
        <bgColor indexed="64"/>
      </patternFill>
    </fill>
    <fill>
      <patternFill patternType="solid">
        <fgColor rgb="FFFF0000"/>
        <bgColor indexed="64"/>
      </patternFill>
    </fill>
    <fill>
      <patternFill patternType="solid">
        <fgColor theme="3" tint="-0.249977111117893"/>
        <bgColor indexed="64"/>
      </patternFill>
    </fill>
    <fill>
      <patternFill patternType="solid">
        <fgColor theme="6" tint="0.59999389629810485"/>
        <bgColor indexed="64"/>
      </patternFill>
    </fill>
    <fill>
      <patternFill patternType="solid">
        <fgColor theme="6" tint="0.39997558519241921"/>
        <bgColor indexed="64"/>
      </patternFill>
    </fill>
    <fill>
      <patternFill patternType="solid">
        <fgColor theme="4" tint="0.59999389629810485"/>
        <bgColor indexed="64"/>
      </patternFill>
    </fill>
    <fill>
      <patternFill patternType="solid">
        <fgColor theme="0"/>
        <bgColor indexed="64"/>
      </patternFill>
    </fill>
    <fill>
      <patternFill patternType="solid">
        <fgColor theme="3" tint="0.79998168889431442"/>
        <bgColor indexed="64"/>
      </patternFill>
    </fill>
    <fill>
      <patternFill patternType="solid">
        <fgColor rgb="FFFFFFFF"/>
        <bgColor rgb="FFFFFFFF"/>
      </patternFill>
    </fill>
    <fill>
      <patternFill patternType="solid">
        <fgColor rgb="FFD6E3BC"/>
        <bgColor rgb="FFD6E3BC"/>
      </patternFill>
    </fill>
    <fill>
      <patternFill patternType="solid">
        <fgColor rgb="FFBFBFBF"/>
        <bgColor rgb="FFBFBFBF"/>
      </patternFill>
    </fill>
    <fill>
      <patternFill patternType="solid">
        <fgColor rgb="FFC2D69B"/>
        <bgColor rgb="FFC2D69B"/>
      </patternFill>
    </fill>
    <fill>
      <patternFill patternType="solid">
        <fgColor rgb="FF85DFFF"/>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auto="1"/>
      </left>
      <right style="thin">
        <color auto="1"/>
      </right>
      <top/>
      <bottom/>
      <diagonal/>
    </border>
    <border>
      <left style="medium">
        <color auto="1"/>
      </left>
      <right style="thin">
        <color auto="1"/>
      </right>
      <top style="thin">
        <color auto="1"/>
      </top>
      <bottom style="thin">
        <color auto="1"/>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auto="1"/>
      </left>
      <right style="thin">
        <color auto="1"/>
      </right>
      <top style="medium">
        <color auto="1"/>
      </top>
      <bottom style="medium">
        <color auto="1"/>
      </bottom>
      <diagonal/>
    </border>
    <border>
      <left style="thin">
        <color auto="1"/>
      </left>
      <right style="thin">
        <color auto="1"/>
      </right>
      <top style="medium">
        <color auto="1"/>
      </top>
      <bottom/>
      <diagonal/>
    </border>
  </borders>
  <cellStyleXfs count="16">
    <xf numFmtId="0" fontId="0" fillId="0" borderId="0"/>
    <xf numFmtId="0" fontId="5" fillId="0" borderId="0"/>
    <xf numFmtId="164" fontId="5" fillId="0" borderId="0" applyFont="0" applyFill="0" applyBorder="0" applyAlignment="0" applyProtection="0"/>
    <xf numFmtId="9" fontId="5" fillId="0" borderId="0" applyFont="0" applyFill="0" applyBorder="0" applyAlignment="0" applyProtection="0"/>
    <xf numFmtId="0" fontId="4" fillId="0" borderId="0"/>
    <xf numFmtId="9" fontId="5" fillId="0" borderId="0" applyFont="0" applyFill="0" applyBorder="0" applyAlignment="0" applyProtection="0"/>
    <xf numFmtId="0" fontId="4" fillId="0" borderId="0"/>
    <xf numFmtId="0" fontId="11" fillId="0" borderId="0" applyNumberFormat="0" applyFill="0" applyBorder="0" applyAlignment="0" applyProtection="0"/>
    <xf numFmtId="0" fontId="5" fillId="0" borderId="0"/>
    <xf numFmtId="43" fontId="5" fillId="0" borderId="0" applyFont="0" applyFill="0" applyBorder="0" applyAlignment="0" applyProtection="0"/>
    <xf numFmtId="0" fontId="3" fillId="0" borderId="0"/>
    <xf numFmtId="0" fontId="3" fillId="0" borderId="0"/>
    <xf numFmtId="41" fontId="14" fillId="0" borderId="0" applyFont="0" applyFill="0" applyBorder="0" applyAlignment="0" applyProtection="0"/>
    <xf numFmtId="0" fontId="2" fillId="0" borderId="0"/>
    <xf numFmtId="0" fontId="1" fillId="0" borderId="0"/>
    <xf numFmtId="0" fontId="1" fillId="0" borderId="0"/>
  </cellStyleXfs>
  <cellXfs count="409">
    <xf numFmtId="0" fontId="0" fillId="0" borderId="0" xfId="0"/>
    <xf numFmtId="0" fontId="5" fillId="0" borderId="1" xfId="0" applyFont="1" applyBorder="1" applyAlignment="1">
      <alignment vertical="center"/>
    </xf>
    <xf numFmtId="0" fontId="7" fillId="2" borderId="1" xfId="0" applyFont="1" applyFill="1" applyBorder="1" applyAlignment="1">
      <alignment horizontal="center"/>
    </xf>
    <xf numFmtId="0" fontId="8" fillId="0" borderId="0" xfId="0" applyFont="1"/>
    <xf numFmtId="0" fontId="7" fillId="2" borderId="1" xfId="0" applyFont="1" applyFill="1" applyBorder="1" applyAlignment="1">
      <alignment horizontal="center" vertical="center" wrapText="1"/>
    </xf>
    <xf numFmtId="0" fontId="8" fillId="0" borderId="1" xfId="0" applyFont="1" applyBorder="1" applyAlignment="1">
      <alignment vertical="center" wrapText="1"/>
    </xf>
    <xf numFmtId="0" fontId="8" fillId="0" borderId="0" xfId="0" applyFont="1" applyAlignment="1">
      <alignment vertical="center"/>
    </xf>
    <xf numFmtId="0" fontId="7" fillId="2" borderId="1" xfId="0" applyFont="1" applyFill="1" applyBorder="1" applyAlignment="1">
      <alignment horizontal="center" vertical="center"/>
    </xf>
    <xf numFmtId="0" fontId="8" fillId="0" borderId="1" xfId="0" applyFont="1" applyBorder="1" applyAlignment="1">
      <alignment horizontal="left" vertical="center" wrapText="1"/>
    </xf>
    <xf numFmtId="0" fontId="8" fillId="0" borderId="1" xfId="0" applyFont="1" applyBorder="1" applyAlignment="1">
      <alignment horizontal="center" vertical="center"/>
    </xf>
    <xf numFmtId="0" fontId="8" fillId="0" borderId="1" xfId="0" applyFont="1" applyBorder="1" applyAlignment="1">
      <alignment horizontal="center" vertical="center" wrapText="1"/>
    </xf>
    <xf numFmtId="0" fontId="8" fillId="0" borderId="0" xfId="0" applyFont="1" applyAlignment="1">
      <alignment horizontal="center" vertical="center"/>
    </xf>
    <xf numFmtId="0" fontId="8" fillId="0" borderId="1" xfId="1" applyFont="1" applyBorder="1" applyAlignment="1">
      <alignment vertical="center" wrapText="1"/>
    </xf>
    <xf numFmtId="0" fontId="8" fillId="0" borderId="1" xfId="0" applyFont="1" applyFill="1" applyBorder="1" applyAlignment="1">
      <alignment vertical="center" wrapText="1"/>
    </xf>
    <xf numFmtId="0" fontId="8" fillId="0" borderId="1" xfId="0" applyFont="1" applyFill="1" applyBorder="1" applyAlignment="1">
      <alignment horizontal="center" vertical="center"/>
    </xf>
    <xf numFmtId="0" fontId="8" fillId="0" borderId="0" xfId="0" applyFont="1" applyBorder="1"/>
    <xf numFmtId="0" fontId="8" fillId="0" borderId="0" xfId="0" applyFont="1" applyAlignment="1">
      <alignment vertical="center" wrapText="1"/>
    </xf>
    <xf numFmtId="0" fontId="7" fillId="2" borderId="1" xfId="0" applyFont="1" applyFill="1" applyBorder="1" applyAlignment="1">
      <alignment horizontal="center" vertical="center"/>
    </xf>
    <xf numFmtId="0" fontId="8" fillId="0" borderId="1" xfId="0" applyFont="1" applyBorder="1" applyAlignment="1">
      <alignment horizontal="left" vertical="center" wrapText="1"/>
    </xf>
    <xf numFmtId="0" fontId="8" fillId="0" borderId="0" xfId="0" applyFont="1" applyBorder="1" applyAlignment="1">
      <alignment horizontal="left" vertical="center" wrapText="1"/>
    </xf>
    <xf numFmtId="0" fontId="8" fillId="0" borderId="0" xfId="0" applyFont="1" applyBorder="1" applyAlignment="1">
      <alignment vertical="center"/>
    </xf>
    <xf numFmtId="0" fontId="7" fillId="0" borderId="0" xfId="0" applyFont="1" applyFill="1" applyBorder="1" applyAlignment="1">
      <alignment horizontal="center" vertical="center"/>
    </xf>
    <xf numFmtId="0" fontId="7" fillId="2" borderId="1" xfId="0" applyFont="1" applyFill="1" applyBorder="1" applyAlignment="1">
      <alignment horizontal="center" vertical="center"/>
    </xf>
    <xf numFmtId="0" fontId="8" fillId="0" borderId="1" xfId="0" applyFont="1" applyBorder="1" applyAlignment="1">
      <alignment horizontal="left" vertical="center" wrapText="1"/>
    </xf>
    <xf numFmtId="0" fontId="6" fillId="2" borderId="1" xfId="0" applyFont="1" applyFill="1" applyBorder="1" applyAlignment="1">
      <alignment horizontal="center" vertical="center" wrapText="1"/>
    </xf>
    <xf numFmtId="0" fontId="9" fillId="0" borderId="1" xfId="0" applyFont="1" applyBorder="1" applyAlignment="1">
      <alignment horizontal="left" vertical="center" wrapText="1"/>
    </xf>
    <xf numFmtId="0" fontId="9" fillId="0" borderId="1" xfId="0" applyFont="1" applyBorder="1" applyAlignment="1">
      <alignment vertical="center" wrapText="1"/>
    </xf>
    <xf numFmtId="0" fontId="7" fillId="2" borderId="1" xfId="0" applyFont="1" applyFill="1" applyBorder="1" applyAlignment="1">
      <alignment horizontal="center" vertical="center" wrapText="1"/>
    </xf>
    <xf numFmtId="0" fontId="8" fillId="0" borderId="0" xfId="0" applyFont="1" applyFill="1" applyBorder="1" applyAlignment="1">
      <alignment horizontal="left" vertical="center" wrapText="1"/>
    </xf>
    <xf numFmtId="0" fontId="8" fillId="0" borderId="0" xfId="0" applyFont="1" applyFill="1" applyAlignment="1">
      <alignment vertical="center"/>
    </xf>
    <xf numFmtId="0" fontId="8" fillId="0" borderId="0" xfId="0" applyFont="1" applyFill="1"/>
    <xf numFmtId="0" fontId="6" fillId="0" borderId="0" xfId="0" applyFont="1" applyFill="1" applyBorder="1" applyAlignment="1">
      <alignment horizontal="center" vertical="center" wrapText="1"/>
    </xf>
    <xf numFmtId="0" fontId="5" fillId="0" borderId="0" xfId="0" applyFont="1" applyFill="1" applyBorder="1" applyAlignment="1">
      <alignment vertical="center"/>
    </xf>
    <xf numFmtId="0" fontId="7" fillId="0" borderId="0" xfId="0" applyFont="1" applyFill="1" applyBorder="1" applyAlignment="1">
      <alignment horizontal="center" vertical="center" wrapText="1"/>
    </xf>
    <xf numFmtId="0" fontId="8" fillId="0" borderId="0" xfId="0" applyFont="1" applyFill="1" applyBorder="1" applyAlignment="1">
      <alignment horizontal="center" vertical="center"/>
    </xf>
    <xf numFmtId="0" fontId="8" fillId="0" borderId="1" xfId="0" applyFont="1" applyFill="1" applyBorder="1" applyAlignment="1">
      <alignment horizontal="left" vertical="center" wrapText="1"/>
    </xf>
    <xf numFmtId="0" fontId="5" fillId="0" borderId="0" xfId="0" applyFont="1" applyAlignment="1">
      <alignment horizontal="center"/>
    </xf>
    <xf numFmtId="0" fontId="5" fillId="0" borderId="0" xfId="0" applyFont="1"/>
    <xf numFmtId="0" fontId="12" fillId="0" borderId="0" xfId="0" applyFont="1"/>
    <xf numFmtId="0" fontId="13" fillId="0" borderId="0" xfId="0" applyFont="1"/>
    <xf numFmtId="41" fontId="0" fillId="0" borderId="0" xfId="12" applyFont="1"/>
    <xf numFmtId="0" fontId="5" fillId="0" borderId="1" xfId="0" applyFont="1" applyBorder="1"/>
    <xf numFmtId="0" fontId="0" fillId="0" borderId="0" xfId="0" applyAlignment="1">
      <alignment horizontal="center"/>
    </xf>
    <xf numFmtId="14" fontId="19" fillId="0" borderId="1" xfId="0" applyNumberFormat="1" applyFont="1" applyFill="1" applyBorder="1" applyAlignment="1">
      <alignment horizontal="left" vertical="center" wrapText="1"/>
    </xf>
    <xf numFmtId="14" fontId="19" fillId="0" borderId="1" xfId="0" applyNumberFormat="1" applyFont="1" applyFill="1" applyBorder="1" applyAlignment="1">
      <alignment horizontal="center" vertical="center" wrapText="1"/>
    </xf>
    <xf numFmtId="0" fontId="5" fillId="0" borderId="0" xfId="0" applyFont="1" applyAlignment="1">
      <alignment horizontal="justify" vertical="center"/>
    </xf>
    <xf numFmtId="0" fontId="5" fillId="0" borderId="1" xfId="0" applyFont="1" applyBorder="1" applyAlignment="1">
      <alignment horizontal="center" vertical="center"/>
    </xf>
    <xf numFmtId="0" fontId="5" fillId="0" borderId="0" xfId="0" applyFont="1" applyAlignment="1">
      <alignment horizontal="center" vertical="center"/>
    </xf>
    <xf numFmtId="0" fontId="16" fillId="0" borderId="1" xfId="13" applyFont="1" applyBorder="1" applyAlignment="1">
      <alignment horizontal="justify" vertical="center" wrapText="1"/>
    </xf>
    <xf numFmtId="0" fontId="15" fillId="0" borderId="2" xfId="13" applyFont="1" applyBorder="1"/>
    <xf numFmtId="0" fontId="16" fillId="0" borderId="3" xfId="13" applyFont="1" applyBorder="1"/>
    <xf numFmtId="0" fontId="16" fillId="0" borderId="2" xfId="13" applyFont="1" applyBorder="1"/>
    <xf numFmtId="0" fontId="16" fillId="0" borderId="4" xfId="13" applyFont="1" applyBorder="1"/>
    <xf numFmtId="0" fontId="16" fillId="0" borderId="1" xfId="13" applyFont="1" applyBorder="1" applyAlignment="1">
      <alignment horizontal="center" vertical="center"/>
    </xf>
    <xf numFmtId="0" fontId="20" fillId="0" borderId="1" xfId="13" applyFont="1" applyBorder="1" applyAlignment="1">
      <alignment horizontal="justify" vertical="center" wrapText="1"/>
    </xf>
    <xf numFmtId="0" fontId="16" fillId="0" borderId="4" xfId="13" applyFont="1" applyFill="1" applyBorder="1" applyAlignment="1">
      <alignment horizontal="justify" vertical="center" wrapText="1"/>
    </xf>
    <xf numFmtId="0" fontId="15" fillId="0" borderId="1" xfId="13" applyFont="1" applyBorder="1" applyAlignment="1">
      <alignment horizontal="justify" vertical="center" wrapText="1"/>
    </xf>
    <xf numFmtId="0" fontId="16" fillId="0" borderId="4" xfId="13" applyFont="1" applyBorder="1" applyAlignment="1">
      <alignment horizontal="justify" vertical="center" wrapText="1"/>
    </xf>
    <xf numFmtId="0" fontId="15" fillId="5" borderId="1" xfId="13" applyFont="1" applyFill="1" applyBorder="1" applyAlignment="1">
      <alignment horizontal="center" vertical="center"/>
    </xf>
    <xf numFmtId="0" fontId="15" fillId="5" borderId="7" xfId="13" applyFont="1" applyFill="1" applyBorder="1" applyAlignment="1">
      <alignment horizontal="center" vertical="center" wrapText="1"/>
    </xf>
    <xf numFmtId="0" fontId="15" fillId="5" borderId="1" xfId="13" applyFont="1" applyFill="1" applyBorder="1" applyAlignment="1">
      <alignment horizontal="center" vertical="center" wrapText="1"/>
    </xf>
    <xf numFmtId="0" fontId="16" fillId="0" borderId="1" xfId="10" applyFont="1" applyFill="1" applyBorder="1" applyAlignment="1">
      <alignment horizontal="center" vertical="center" wrapText="1"/>
    </xf>
    <xf numFmtId="0" fontId="5" fillId="0" borderId="1" xfId="0" applyFont="1" applyBorder="1" applyAlignment="1">
      <alignment horizontal="center"/>
    </xf>
    <xf numFmtId="0" fontId="15" fillId="4" borderId="1" xfId="4" applyFont="1" applyFill="1" applyBorder="1" applyAlignment="1">
      <alignment horizontal="center" vertical="center" wrapText="1"/>
    </xf>
    <xf numFmtId="9" fontId="15" fillId="4" borderId="1" xfId="5" applyFont="1" applyFill="1" applyBorder="1" applyAlignment="1">
      <alignment horizontal="center" vertical="center" wrapText="1"/>
    </xf>
    <xf numFmtId="0" fontId="16" fillId="0" borderId="1" xfId="4" applyFont="1" applyFill="1" applyBorder="1" applyAlignment="1">
      <alignment horizontal="center" vertical="center" wrapText="1"/>
    </xf>
    <xf numFmtId="0" fontId="16" fillId="0" borderId="1" xfId="4" applyFont="1" applyFill="1" applyBorder="1" applyAlignment="1">
      <alignment horizontal="justify" vertical="center" wrapText="1"/>
    </xf>
    <xf numFmtId="15" fontId="16" fillId="0" borderId="1" xfId="4" applyNumberFormat="1" applyFont="1" applyFill="1" applyBorder="1" applyAlignment="1">
      <alignment horizontal="center" vertical="center" wrapText="1"/>
    </xf>
    <xf numFmtId="9" fontId="16" fillId="0" borderId="1" xfId="5" applyFont="1" applyFill="1" applyBorder="1" applyAlignment="1">
      <alignment horizontal="justify" vertical="center" wrapText="1"/>
    </xf>
    <xf numFmtId="0" fontId="17" fillId="0" borderId="1" xfId="0" applyFont="1" applyFill="1" applyBorder="1" applyAlignment="1">
      <alignment horizontal="justify" vertical="center" wrapText="1"/>
    </xf>
    <xf numFmtId="0" fontId="17" fillId="0" borderId="1" xfId="0" applyFont="1" applyFill="1" applyBorder="1" applyAlignment="1">
      <alignment horizontal="center" vertical="center" wrapText="1"/>
    </xf>
    <xf numFmtId="0" fontId="18" fillId="0" borderId="1" xfId="4" applyFont="1" applyFill="1" applyBorder="1" applyAlignment="1">
      <alignment horizontal="justify" vertical="center" wrapText="1"/>
    </xf>
    <xf numFmtId="9" fontId="15" fillId="0" borderId="1" xfId="5" applyFont="1" applyFill="1" applyBorder="1" applyAlignment="1">
      <alignment horizontal="center" vertical="center" wrapText="1"/>
    </xf>
    <xf numFmtId="15" fontId="17" fillId="0" borderId="1" xfId="0" applyNumberFormat="1" applyFont="1" applyFill="1" applyBorder="1" applyAlignment="1">
      <alignment horizontal="center" vertical="center" wrapText="1"/>
    </xf>
    <xf numFmtId="0" fontId="16" fillId="0" borderId="1" xfId="0" applyFont="1" applyFill="1" applyBorder="1" applyAlignment="1">
      <alignment horizontal="justify" vertical="center" wrapText="1"/>
    </xf>
    <xf numFmtId="0" fontId="19" fillId="0" borderId="1" xfId="0" applyFont="1" applyFill="1" applyBorder="1" applyAlignment="1">
      <alignment horizontal="center" vertical="center" wrapText="1"/>
    </xf>
    <xf numFmtId="9" fontId="16" fillId="0" borderId="1" xfId="5" applyFont="1" applyFill="1" applyBorder="1" applyAlignment="1">
      <alignment horizontal="center" vertical="center" wrapText="1"/>
    </xf>
    <xf numFmtId="0" fontId="16" fillId="0" borderId="1" xfId="6" applyFont="1" applyFill="1" applyBorder="1" applyAlignment="1">
      <alignment horizontal="justify" vertical="center" wrapText="1"/>
    </xf>
    <xf numFmtId="0" fontId="16" fillId="0" borderId="1" xfId="6" applyFont="1" applyFill="1" applyBorder="1" applyAlignment="1">
      <alignment horizontal="center" vertical="center" wrapText="1"/>
    </xf>
    <xf numFmtId="15" fontId="16" fillId="0" borderId="1" xfId="6" applyNumberFormat="1" applyFont="1" applyFill="1" applyBorder="1" applyAlignment="1">
      <alignment horizontal="center" vertical="center" wrapText="1"/>
    </xf>
    <xf numFmtId="0" fontId="16" fillId="0" borderId="1" xfId="0" applyFont="1" applyFill="1" applyBorder="1" applyAlignment="1">
      <alignment horizontal="left" vertical="center" wrapText="1"/>
    </xf>
    <xf numFmtId="0" fontId="16" fillId="0" borderId="1" xfId="6" applyFont="1" applyFill="1" applyBorder="1" applyAlignment="1">
      <alignment vertical="center" wrapText="1"/>
    </xf>
    <xf numFmtId="0" fontId="16" fillId="0" borderId="1" xfId="6" applyFont="1" applyFill="1" applyBorder="1" applyAlignment="1">
      <alignment horizontal="left" vertical="center" wrapText="1"/>
    </xf>
    <xf numFmtId="0" fontId="19" fillId="0" borderId="1" xfId="0" applyFont="1" applyFill="1" applyBorder="1" applyAlignment="1">
      <alignment horizontal="justify" vertical="center" wrapText="1"/>
    </xf>
    <xf numFmtId="0" fontId="16" fillId="0" borderId="1" xfId="0" applyFont="1" applyFill="1" applyBorder="1" applyAlignment="1">
      <alignment horizontal="center" vertical="center" wrapText="1"/>
    </xf>
    <xf numFmtId="0" fontId="17" fillId="0" borderId="1" xfId="0" applyFont="1" applyFill="1" applyBorder="1" applyAlignment="1">
      <alignment vertical="center" wrapText="1"/>
    </xf>
    <xf numFmtId="0" fontId="17" fillId="0" borderId="1" xfId="0" applyFont="1" applyFill="1" applyBorder="1" applyAlignment="1">
      <alignment horizontal="left" vertical="center" wrapText="1"/>
    </xf>
    <xf numFmtId="0" fontId="16" fillId="0" borderId="1" xfId="0" applyFont="1" applyFill="1" applyBorder="1" applyAlignment="1">
      <alignment horizontal="left" vertical="top" wrapText="1"/>
    </xf>
    <xf numFmtId="0" fontId="20" fillId="0" borderId="1" xfId="0" applyFont="1" applyFill="1" applyBorder="1" applyAlignment="1">
      <alignment horizontal="left" vertical="top" wrapText="1"/>
    </xf>
    <xf numFmtId="9" fontId="16" fillId="0" borderId="1" xfId="5" applyFont="1" applyFill="1" applyBorder="1" applyAlignment="1">
      <alignment horizontal="left" vertical="top" wrapText="1"/>
    </xf>
    <xf numFmtId="0" fontId="16" fillId="0" borderId="1" xfId="0" applyFont="1" applyFill="1" applyBorder="1" applyAlignment="1">
      <alignment vertical="center" wrapText="1"/>
    </xf>
    <xf numFmtId="0" fontId="15" fillId="0" borderId="1" xfId="0" applyFont="1" applyFill="1" applyBorder="1" applyAlignment="1">
      <alignment horizontal="center" vertical="center" wrapText="1"/>
    </xf>
    <xf numFmtId="0" fontId="16" fillId="0" borderId="1" xfId="7" applyFont="1" applyFill="1" applyBorder="1" applyAlignment="1">
      <alignment horizontal="center" vertical="center" wrapText="1"/>
    </xf>
    <xf numFmtId="0" fontId="16" fillId="0" borderId="1" xfId="4" applyFont="1" applyFill="1" applyBorder="1" applyAlignment="1">
      <alignment horizontal="center" vertical="top" wrapText="1"/>
    </xf>
    <xf numFmtId="15" fontId="16" fillId="0" borderId="1" xfId="11" applyNumberFormat="1" applyFont="1" applyFill="1" applyBorder="1" applyAlignment="1">
      <alignment horizontal="center" vertical="center" wrapText="1"/>
    </xf>
    <xf numFmtId="14" fontId="19" fillId="0" borderId="1" xfId="0" applyNumberFormat="1" applyFont="1" applyFill="1" applyBorder="1" applyAlignment="1">
      <alignment horizontal="justify" vertical="center" wrapText="1"/>
    </xf>
    <xf numFmtId="0" fontId="16" fillId="0" borderId="1" xfId="11" applyFont="1" applyFill="1" applyBorder="1" applyAlignment="1">
      <alignment vertical="center" wrapText="1"/>
    </xf>
    <xf numFmtId="0" fontId="16" fillId="0" borderId="1" xfId="11" applyFont="1" applyFill="1" applyBorder="1" applyAlignment="1">
      <alignment horizontal="center" vertical="center" wrapText="1"/>
    </xf>
    <xf numFmtId="0" fontId="21" fillId="0" borderId="1" xfId="7" applyFont="1" applyFill="1" applyBorder="1" applyAlignment="1">
      <alignment horizontal="justify" vertical="center" wrapText="1"/>
    </xf>
    <xf numFmtId="0" fontId="19" fillId="0" borderId="1" xfId="7" applyFont="1" applyFill="1" applyBorder="1" applyAlignment="1">
      <alignment horizontal="left" vertical="center" wrapText="1"/>
    </xf>
    <xf numFmtId="0" fontId="16" fillId="0" borderId="1" xfId="0" applyFont="1" applyFill="1" applyBorder="1" applyAlignment="1">
      <alignment horizontal="justify" vertical="top" wrapText="1"/>
    </xf>
    <xf numFmtId="0" fontId="19" fillId="0" borderId="0" xfId="0" applyFont="1"/>
    <xf numFmtId="0" fontId="20" fillId="0" borderId="1" xfId="0" applyFont="1" applyBorder="1" applyAlignment="1">
      <alignment horizontal="center" vertical="center"/>
    </xf>
    <xf numFmtId="17" fontId="19" fillId="0" borderId="1" xfId="0" applyNumberFormat="1" applyFont="1" applyBorder="1" applyAlignment="1">
      <alignment horizontal="center" vertical="center"/>
    </xf>
    <xf numFmtId="0" fontId="20" fillId="0" borderId="0" xfId="0" applyFont="1" applyAlignment="1">
      <alignment vertical="center"/>
    </xf>
    <xf numFmtId="0" fontId="19" fillId="0" borderId="1" xfId="0" applyFont="1" applyBorder="1" applyAlignment="1">
      <alignment horizontal="center" vertical="center"/>
    </xf>
    <xf numFmtId="0" fontId="19" fillId="0" borderId="1" xfId="0" applyFont="1" applyBorder="1" applyAlignment="1">
      <alignment horizontal="center" vertical="center" wrapText="1"/>
    </xf>
    <xf numFmtId="0" fontId="15" fillId="0" borderId="1" xfId="10" applyFont="1" applyFill="1" applyBorder="1" applyAlignment="1">
      <alignment horizontal="center" vertical="center" wrapText="1"/>
    </xf>
    <xf numFmtId="9" fontId="19" fillId="0" borderId="1" xfId="3" applyFont="1" applyFill="1" applyBorder="1" applyAlignment="1">
      <alignment horizontal="center" vertical="center" wrapText="1"/>
    </xf>
    <xf numFmtId="14" fontId="19" fillId="0" borderId="1" xfId="0" applyNumberFormat="1" applyFont="1" applyFill="1" applyBorder="1" applyAlignment="1">
      <alignment vertical="center" wrapText="1"/>
    </xf>
    <xf numFmtId="0" fontId="15" fillId="0" borderId="1" xfId="4" applyFont="1" applyFill="1" applyBorder="1" applyAlignment="1">
      <alignment horizontal="center" vertical="center" wrapText="1"/>
    </xf>
    <xf numFmtId="0" fontId="19" fillId="0" borderId="1" xfId="13" applyFont="1" applyBorder="1" applyAlignment="1">
      <alignment horizontal="justify" vertical="center" wrapText="1"/>
    </xf>
    <xf numFmtId="0" fontId="20" fillId="0" borderId="5" xfId="13" applyFont="1" applyBorder="1" applyAlignment="1">
      <alignment horizontal="justify" vertical="center" wrapText="1"/>
    </xf>
    <xf numFmtId="0" fontId="19" fillId="0" borderId="1" xfId="13" applyFont="1" applyBorder="1" applyAlignment="1">
      <alignment horizontal="center" vertical="center"/>
    </xf>
    <xf numFmtId="0" fontId="19" fillId="0" borderId="1" xfId="0" applyFont="1" applyFill="1" applyBorder="1" applyAlignment="1">
      <alignment horizontal="left" vertical="top" wrapText="1"/>
    </xf>
    <xf numFmtId="0" fontId="15" fillId="0" borderId="1" xfId="0" applyFont="1" applyFill="1" applyBorder="1" applyAlignment="1">
      <alignment horizontal="center" vertical="center" wrapText="1"/>
    </xf>
    <xf numFmtId="0" fontId="15" fillId="0" borderId="1" xfId="0" applyFont="1" applyFill="1" applyBorder="1" applyAlignment="1">
      <alignment horizontal="left" vertical="center" wrapText="1"/>
    </xf>
    <xf numFmtId="0" fontId="19" fillId="0" borderId="1" xfId="0" applyFont="1" applyFill="1" applyBorder="1" applyAlignment="1">
      <alignment horizontal="center" vertical="center" wrapText="1"/>
    </xf>
    <xf numFmtId="9" fontId="15" fillId="6" borderId="1" xfId="5" applyFont="1" applyFill="1" applyBorder="1" applyAlignment="1">
      <alignment horizontal="center" vertical="center" wrapText="1"/>
    </xf>
    <xf numFmtId="0" fontId="15" fillId="6" borderId="1" xfId="4" applyFont="1" applyFill="1" applyBorder="1" applyAlignment="1">
      <alignment horizontal="center" vertical="center" wrapText="1"/>
    </xf>
    <xf numFmtId="9" fontId="15" fillId="8" borderId="1" xfId="5" applyFont="1" applyFill="1" applyBorder="1" applyAlignment="1">
      <alignment horizontal="center" vertical="center" wrapText="1"/>
    </xf>
    <xf numFmtId="9" fontId="5" fillId="0" borderId="0" xfId="0" applyNumberFormat="1" applyFont="1"/>
    <xf numFmtId="10" fontId="5" fillId="0" borderId="0" xfId="0" applyNumberFormat="1" applyFont="1"/>
    <xf numFmtId="0" fontId="5" fillId="0" borderId="0" xfId="1" applyFont="1"/>
    <xf numFmtId="0" fontId="5" fillId="0" borderId="0" xfId="1" applyFont="1" applyAlignment="1">
      <alignment horizontal="center" vertical="center"/>
    </xf>
    <xf numFmtId="0" fontId="5" fillId="0" borderId="1" xfId="1" applyFont="1" applyBorder="1" applyAlignment="1">
      <alignment vertical="center" wrapText="1"/>
    </xf>
    <xf numFmtId="0" fontId="12" fillId="0" borderId="0" xfId="1" applyFont="1" applyAlignment="1">
      <alignment horizontal="left" wrapText="1"/>
    </xf>
    <xf numFmtId="0" fontId="12" fillId="0" borderId="0" xfId="1" applyFont="1" applyAlignment="1">
      <alignment horizontal="center" wrapText="1"/>
    </xf>
    <xf numFmtId="0" fontId="12" fillId="0" borderId="0" xfId="1" applyFont="1" applyAlignment="1">
      <alignment horizontal="center"/>
    </xf>
    <xf numFmtId="0" fontId="12" fillId="0" borderId="0" xfId="1" applyFont="1" applyAlignment="1">
      <alignment horizontal="left"/>
    </xf>
    <xf numFmtId="0" fontId="12" fillId="0" borderId="0" xfId="1" applyFont="1" applyAlignment="1">
      <alignment horizontal="center" vertical="center"/>
    </xf>
    <xf numFmtId="0" fontId="12" fillId="0" borderId="0" xfId="1" applyFont="1" applyAlignment="1">
      <alignment horizontal="left" vertical="center"/>
    </xf>
    <xf numFmtId="0" fontId="12" fillId="0" borderId="0" xfId="1" applyFont="1"/>
    <xf numFmtId="0" fontId="26" fillId="0" borderId="0" xfId="1" applyFont="1" applyAlignment="1">
      <alignment horizontal="left" vertical="center"/>
    </xf>
    <xf numFmtId="0" fontId="26" fillId="0" borderId="0" xfId="1" applyFont="1" applyAlignment="1">
      <alignment horizontal="center" vertical="center"/>
    </xf>
    <xf numFmtId="0" fontId="26" fillId="0" borderId="0" xfId="1" applyFont="1" applyBorder="1" applyAlignment="1">
      <alignment horizontal="center" vertical="center"/>
    </xf>
    <xf numFmtId="0" fontId="26" fillId="0" borderId="0" xfId="1" applyFont="1" applyAlignment="1">
      <alignment vertical="center"/>
    </xf>
    <xf numFmtId="0" fontId="26" fillId="0" borderId="0" xfId="1" applyFont="1" applyAlignment="1">
      <alignment horizontal="left" vertical="center" wrapText="1"/>
    </xf>
    <xf numFmtId="0" fontId="26" fillId="0" borderId="0" xfId="1" applyFont="1" applyAlignment="1">
      <alignment horizontal="center" vertical="center" wrapText="1"/>
    </xf>
    <xf numFmtId="0" fontId="26" fillId="0" borderId="0" xfId="1" applyFont="1" applyBorder="1" applyAlignment="1">
      <alignment horizontal="center" vertical="center" wrapText="1"/>
    </xf>
    <xf numFmtId="0" fontId="32" fillId="9" borderId="5" xfId="1" applyFont="1" applyFill="1" applyBorder="1" applyAlignment="1">
      <alignment horizontal="center" vertical="center" wrapText="1"/>
    </xf>
    <xf numFmtId="0" fontId="32" fillId="9" borderId="1" xfId="1" applyFont="1" applyFill="1" applyBorder="1" applyAlignment="1">
      <alignment horizontal="center" vertical="center" wrapText="1"/>
    </xf>
    <xf numFmtId="0" fontId="32" fillId="9" borderId="7" xfId="1" applyFont="1" applyFill="1" applyBorder="1" applyAlignment="1">
      <alignment horizontal="center" vertical="center" wrapText="1"/>
    </xf>
    <xf numFmtId="0" fontId="26" fillId="5" borderId="2" xfId="1" applyFont="1" applyFill="1" applyBorder="1" applyAlignment="1">
      <alignment vertical="center" wrapText="1"/>
    </xf>
    <xf numFmtId="0" fontId="32" fillId="9" borderId="1" xfId="1" applyFont="1" applyFill="1" applyBorder="1" applyAlignment="1">
      <alignment vertical="center" wrapText="1"/>
    </xf>
    <xf numFmtId="0" fontId="32" fillId="9" borderId="3" xfId="1" applyFont="1" applyFill="1" applyBorder="1" applyAlignment="1">
      <alignment vertical="center" wrapText="1"/>
    </xf>
    <xf numFmtId="0" fontId="6" fillId="0" borderId="0" xfId="1" applyFont="1" applyAlignment="1">
      <alignment vertical="center"/>
    </xf>
    <xf numFmtId="0" fontId="6" fillId="0" borderId="0" xfId="1" applyFont="1" applyAlignment="1">
      <alignment horizontal="center" vertical="center"/>
    </xf>
    <xf numFmtId="0" fontId="5" fillId="0" borderId="1" xfId="1" applyFont="1" applyBorder="1" applyAlignment="1">
      <alignment horizontal="left" vertical="center" wrapText="1"/>
    </xf>
    <xf numFmtId="0" fontId="5" fillId="0" borderId="1" xfId="1" applyFont="1" applyBorder="1" applyAlignment="1">
      <alignment horizontal="center" vertical="center" wrapText="1"/>
    </xf>
    <xf numFmtId="0" fontId="5" fillId="0" borderId="1" xfId="1" applyFont="1" applyFill="1" applyBorder="1" applyAlignment="1">
      <alignment horizontal="center" vertical="center" wrapText="1"/>
    </xf>
    <xf numFmtId="0" fontId="5" fillId="0" borderId="1" xfId="1" applyFont="1" applyFill="1" applyBorder="1" applyAlignment="1">
      <alignment horizontal="left" vertical="center" wrapText="1"/>
    </xf>
    <xf numFmtId="0" fontId="5" fillId="0" borderId="1" xfId="1" applyNumberFormat="1" applyFont="1" applyFill="1" applyBorder="1" applyAlignment="1" applyProtection="1">
      <alignment horizontal="left" vertical="center" wrapText="1"/>
      <protection locked="0"/>
    </xf>
    <xf numFmtId="0" fontId="5" fillId="10" borderId="1" xfId="1" applyNumberFormat="1" applyFont="1" applyFill="1" applyBorder="1" applyAlignment="1" applyProtection="1">
      <alignment horizontal="center" vertical="center" wrapText="1"/>
      <protection locked="0"/>
    </xf>
    <xf numFmtId="0" fontId="5" fillId="7" borderId="1" xfId="1" applyFont="1" applyFill="1" applyBorder="1" applyAlignment="1">
      <alignment horizontal="center" vertical="center" wrapText="1"/>
    </xf>
    <xf numFmtId="0" fontId="5" fillId="11" borderId="1" xfId="1" applyFont="1" applyFill="1" applyBorder="1" applyAlignment="1">
      <alignment horizontal="center" vertical="center" wrapText="1"/>
    </xf>
    <xf numFmtId="0" fontId="5" fillId="0" borderId="1" xfId="1" applyNumberFormat="1" applyFont="1" applyFill="1" applyBorder="1" applyAlignment="1" applyProtection="1">
      <alignment horizontal="center" vertical="center" wrapText="1"/>
      <protection locked="0"/>
    </xf>
    <xf numFmtId="9" fontId="5" fillId="0" borderId="1" xfId="1" applyNumberFormat="1" applyFont="1" applyFill="1" applyBorder="1" applyAlignment="1">
      <alignment horizontal="center" vertical="center" wrapText="1"/>
    </xf>
    <xf numFmtId="0" fontId="5" fillId="0" borderId="1" xfId="1" applyNumberFormat="1" applyFont="1" applyFill="1" applyBorder="1" applyAlignment="1" applyProtection="1">
      <alignment horizontal="center" vertical="top" wrapText="1"/>
      <protection locked="0"/>
    </xf>
    <xf numFmtId="9" fontId="6" fillId="5" borderId="1" xfId="3" applyNumberFormat="1" applyFont="1" applyFill="1" applyBorder="1" applyAlignment="1">
      <alignment horizontal="center" vertical="center" wrapText="1"/>
    </xf>
    <xf numFmtId="0" fontId="5" fillId="12" borderId="1" xfId="1" applyFont="1" applyFill="1" applyBorder="1" applyAlignment="1">
      <alignment horizontal="left" vertical="center" wrapText="1"/>
    </xf>
    <xf numFmtId="9" fontId="6" fillId="5" borderId="1" xfId="1" applyNumberFormat="1" applyFont="1" applyFill="1" applyBorder="1" applyAlignment="1">
      <alignment horizontal="center" vertical="center" wrapText="1"/>
    </xf>
    <xf numFmtId="0" fontId="6" fillId="12" borderId="1" xfId="1" applyFont="1" applyFill="1" applyBorder="1" applyAlignment="1">
      <alignment horizontal="left" vertical="center" wrapText="1"/>
    </xf>
    <xf numFmtId="10" fontId="5" fillId="13" borderId="1" xfId="3" applyNumberFormat="1" applyFont="1" applyFill="1" applyBorder="1" applyAlignment="1">
      <alignment horizontal="center" vertical="center" wrapText="1"/>
    </xf>
    <xf numFmtId="0" fontId="33" fillId="9" borderId="1" xfId="1" applyFont="1" applyFill="1" applyBorder="1" applyAlignment="1">
      <alignment horizontal="left" vertical="top" wrapText="1"/>
    </xf>
    <xf numFmtId="0" fontId="5" fillId="0" borderId="0" xfId="1" applyFont="1" applyAlignment="1">
      <alignment horizontal="center" vertical="center" wrapText="1"/>
    </xf>
    <xf numFmtId="0" fontId="33" fillId="9" borderId="1" xfId="1" applyFont="1" applyFill="1" applyBorder="1" applyAlignment="1">
      <alignment horizontal="left" vertical="center" wrapText="1"/>
    </xf>
    <xf numFmtId="0" fontId="5" fillId="13" borderId="1" xfId="1" applyNumberFormat="1" applyFont="1" applyFill="1" applyBorder="1" applyAlignment="1" applyProtection="1">
      <alignment horizontal="left" vertical="center" wrapText="1"/>
      <protection locked="0"/>
    </xf>
    <xf numFmtId="0" fontId="5" fillId="13" borderId="1" xfId="1" applyNumberFormat="1" applyFont="1" applyFill="1" applyBorder="1" applyAlignment="1" applyProtection="1">
      <alignment horizontal="center" vertical="center" wrapText="1"/>
      <protection locked="0"/>
    </xf>
    <xf numFmtId="0" fontId="5" fillId="13" borderId="1" xfId="1" applyFont="1" applyFill="1" applyBorder="1" applyAlignment="1">
      <alignment horizontal="center" vertical="center" wrapText="1"/>
    </xf>
    <xf numFmtId="0" fontId="5" fillId="14" borderId="1" xfId="1" applyFont="1" applyFill="1" applyBorder="1" applyAlignment="1">
      <alignment horizontal="center" vertical="center" wrapText="1"/>
    </xf>
    <xf numFmtId="0" fontId="5" fillId="15" borderId="23" xfId="1" applyFont="1" applyFill="1" applyBorder="1" applyAlignment="1">
      <alignment horizontal="left" vertical="center" wrapText="1"/>
    </xf>
    <xf numFmtId="0" fontId="5" fillId="0" borderId="0" xfId="1" applyFont="1" applyAlignment="1">
      <alignment horizontal="left" vertical="center" wrapText="1"/>
    </xf>
    <xf numFmtId="0" fontId="34" fillId="0" borderId="23" xfId="1" applyFont="1" applyBorder="1" applyAlignment="1">
      <alignment horizontal="left" vertical="center" wrapText="1"/>
    </xf>
    <xf numFmtId="0" fontId="5" fillId="16" borderId="23" xfId="1" applyFont="1" applyFill="1" applyBorder="1" applyAlignment="1">
      <alignment horizontal="center" vertical="center" wrapText="1"/>
    </xf>
    <xf numFmtId="0" fontId="5" fillId="17" borderId="23" xfId="1" applyFont="1" applyFill="1" applyBorder="1" applyAlignment="1">
      <alignment horizontal="center" vertical="center" wrapText="1"/>
    </xf>
    <xf numFmtId="0" fontId="5" fillId="18" borderId="23" xfId="1" applyFont="1" applyFill="1" applyBorder="1" applyAlignment="1">
      <alignment horizontal="center" vertical="center" wrapText="1"/>
    </xf>
    <xf numFmtId="0" fontId="5" fillId="0" borderId="23" xfId="1" applyFont="1" applyBorder="1" applyAlignment="1">
      <alignment horizontal="center" vertical="center" wrapText="1"/>
    </xf>
    <xf numFmtId="0" fontId="5" fillId="0" borderId="23" xfId="1" applyFont="1" applyBorder="1" applyAlignment="1">
      <alignment horizontal="left" vertical="center" wrapText="1"/>
    </xf>
    <xf numFmtId="1" fontId="5" fillId="0" borderId="23" xfId="1" applyNumberFormat="1" applyFont="1" applyBorder="1" applyAlignment="1">
      <alignment horizontal="center" vertical="center" wrapText="1"/>
    </xf>
    <xf numFmtId="0" fontId="5" fillId="0" borderId="5" xfId="1" applyFont="1" applyBorder="1" applyAlignment="1">
      <alignment vertical="center" wrapText="1"/>
    </xf>
    <xf numFmtId="0" fontId="5" fillId="0" borderId="5" xfId="1" applyFont="1" applyFill="1" applyBorder="1" applyAlignment="1">
      <alignment vertical="center" wrapText="1"/>
    </xf>
    <xf numFmtId="0" fontId="5" fillId="0" borderId="5" xfId="1" applyFont="1" applyFill="1" applyBorder="1" applyAlignment="1" applyProtection="1">
      <alignment vertical="center" wrapText="1"/>
      <protection locked="0"/>
    </xf>
    <xf numFmtId="0" fontId="5" fillId="0" borderId="5" xfId="1" applyNumberFormat="1" applyFont="1" applyFill="1" applyBorder="1" applyAlignment="1" applyProtection="1">
      <alignment vertical="center" wrapText="1"/>
      <protection locked="0"/>
    </xf>
    <xf numFmtId="0" fontId="5" fillId="10" borderId="5" xfId="1" applyNumberFormat="1" applyFont="1" applyFill="1" applyBorder="1" applyAlignment="1" applyProtection="1">
      <alignment vertical="center" wrapText="1"/>
      <protection locked="0"/>
    </xf>
    <xf numFmtId="0" fontId="5" fillId="7" borderId="5" xfId="1" applyFont="1" applyFill="1" applyBorder="1" applyAlignment="1">
      <alignment vertical="center" wrapText="1"/>
    </xf>
    <xf numFmtId="0" fontId="5" fillId="11" borderId="5" xfId="1" applyFont="1" applyFill="1" applyBorder="1" applyAlignment="1">
      <alignment vertical="center" wrapText="1"/>
    </xf>
    <xf numFmtId="9" fontId="26" fillId="5" borderId="1" xfId="1" applyNumberFormat="1" applyFont="1" applyFill="1" applyBorder="1" applyAlignment="1">
      <alignment horizontal="center" vertical="center" wrapText="1"/>
    </xf>
    <xf numFmtId="0" fontId="5" fillId="12" borderId="1" xfId="1" applyNumberFormat="1" applyFont="1" applyFill="1" applyBorder="1" applyAlignment="1" applyProtection="1">
      <alignment horizontal="left" vertical="center" wrapText="1"/>
      <protection locked="0"/>
    </xf>
    <xf numFmtId="0" fontId="24" fillId="0" borderId="1" xfId="1" applyFont="1" applyFill="1" applyBorder="1" applyAlignment="1">
      <alignment horizontal="center" vertical="center" wrapText="1"/>
    </xf>
    <xf numFmtId="0" fontId="5" fillId="0" borderId="6" xfId="1" applyFont="1" applyBorder="1" applyAlignment="1">
      <alignment horizontal="left" vertical="center" wrapText="1"/>
    </xf>
    <xf numFmtId="0" fontId="5" fillId="0" borderId="6" xfId="1" applyFont="1" applyBorder="1" applyAlignment="1">
      <alignment horizontal="center" vertical="center" wrapText="1"/>
    </xf>
    <xf numFmtId="0" fontId="5" fillId="0" borderId="6" xfId="1" applyFont="1" applyFill="1" applyBorder="1" applyAlignment="1">
      <alignment horizontal="left" vertical="center" wrapText="1"/>
    </xf>
    <xf numFmtId="0" fontId="5" fillId="0" borderId="6" xfId="1" applyFont="1" applyFill="1" applyBorder="1" applyAlignment="1" applyProtection="1">
      <alignment horizontal="left" vertical="center" wrapText="1"/>
      <protection locked="0"/>
    </xf>
    <xf numFmtId="0" fontId="5" fillId="7" borderId="5" xfId="1" applyFont="1" applyFill="1" applyBorder="1" applyAlignment="1">
      <alignment horizontal="center" vertical="center" wrapText="1"/>
    </xf>
    <xf numFmtId="0" fontId="5" fillId="0" borderId="5" xfId="1" applyFont="1" applyFill="1" applyBorder="1" applyAlignment="1">
      <alignment horizontal="center" vertical="center" wrapText="1"/>
    </xf>
    <xf numFmtId="0" fontId="5" fillId="0" borderId="5" xfId="1" applyFont="1" applyBorder="1" applyAlignment="1">
      <alignment horizontal="left" vertical="center" wrapText="1"/>
    </xf>
    <xf numFmtId="0" fontId="5" fillId="0" borderId="5" xfId="1" applyFont="1" applyBorder="1" applyAlignment="1">
      <alignment horizontal="center" vertical="center" wrapText="1"/>
    </xf>
    <xf numFmtId="0" fontId="5" fillId="0" borderId="5" xfId="1" applyFont="1" applyFill="1" applyBorder="1" applyAlignment="1">
      <alignment horizontal="left" vertical="center" wrapText="1"/>
    </xf>
    <xf numFmtId="0" fontId="5" fillId="0" borderId="5" xfId="1" applyNumberFormat="1" applyFont="1" applyFill="1" applyBorder="1" applyAlignment="1" applyProtection="1">
      <alignment horizontal="left" vertical="center" wrapText="1"/>
      <protection locked="0"/>
    </xf>
    <xf numFmtId="0" fontId="5" fillId="11" borderId="5" xfId="1" applyFont="1" applyFill="1" applyBorder="1" applyAlignment="1">
      <alignment horizontal="center" vertical="center" wrapText="1"/>
    </xf>
    <xf numFmtId="0" fontId="35" fillId="9" borderId="1" xfId="1" applyFont="1" applyFill="1" applyBorder="1" applyAlignment="1">
      <alignment horizontal="left" vertical="top" wrapText="1"/>
    </xf>
    <xf numFmtId="0" fontId="5" fillId="0" borderId="1" xfId="1" applyFont="1" applyFill="1" applyBorder="1" applyAlignment="1">
      <alignment horizontal="center" vertical="center"/>
    </xf>
    <xf numFmtId="0" fontId="5" fillId="0" borderId="1" xfId="1" applyFont="1" applyFill="1" applyBorder="1" applyAlignment="1" applyProtection="1">
      <alignment horizontal="left" vertical="center" wrapText="1"/>
      <protection locked="0"/>
    </xf>
    <xf numFmtId="9" fontId="5" fillId="5" borderId="1" xfId="1" applyNumberFormat="1" applyFont="1" applyFill="1" applyBorder="1" applyAlignment="1">
      <alignment horizontal="center" vertical="center" wrapText="1"/>
    </xf>
    <xf numFmtId="0" fontId="26" fillId="12" borderId="1" xfId="1" applyFont="1" applyFill="1" applyBorder="1" applyAlignment="1">
      <alignment horizontal="justify" vertical="top" wrapText="1"/>
    </xf>
    <xf numFmtId="0" fontId="5" fillId="0" borderId="1" xfId="1" applyNumberFormat="1" applyFont="1" applyFill="1" applyBorder="1" applyAlignment="1" applyProtection="1">
      <alignment vertical="center" wrapText="1"/>
      <protection locked="0"/>
    </xf>
    <xf numFmtId="49" fontId="5" fillId="0" borderId="1" xfId="1" applyNumberFormat="1" applyFont="1" applyFill="1" applyBorder="1" applyAlignment="1" applyProtection="1">
      <alignment horizontal="left" vertical="center" wrapText="1"/>
      <protection locked="0"/>
    </xf>
    <xf numFmtId="9" fontId="5" fillId="13" borderId="1" xfId="1" applyNumberFormat="1" applyFont="1" applyFill="1" applyBorder="1" applyAlignment="1">
      <alignment horizontal="center" vertical="center" wrapText="1"/>
    </xf>
    <xf numFmtId="0" fontId="5" fillId="12" borderId="1" xfId="1" applyFont="1" applyFill="1" applyBorder="1" applyAlignment="1">
      <alignment horizontal="justify" vertical="top" wrapText="1"/>
    </xf>
    <xf numFmtId="0" fontId="5" fillId="13" borderId="1" xfId="1" applyFont="1" applyFill="1" applyBorder="1" applyAlignment="1">
      <alignment horizontal="left" vertical="center" wrapText="1"/>
    </xf>
    <xf numFmtId="0" fontId="24" fillId="0" borderId="1" xfId="1" applyNumberFormat="1" applyFont="1" applyFill="1" applyBorder="1" applyAlignment="1" applyProtection="1">
      <alignment horizontal="center" vertical="center" wrapText="1"/>
      <protection locked="0"/>
    </xf>
    <xf numFmtId="0" fontId="5" fillId="0" borderId="4" xfId="1" applyFont="1" applyFill="1" applyBorder="1" applyAlignment="1">
      <alignment horizontal="left" vertical="center" wrapText="1"/>
    </xf>
    <xf numFmtId="0" fontId="5" fillId="0" borderId="24" xfId="1" applyFont="1" applyFill="1" applyBorder="1" applyAlignment="1">
      <alignment horizontal="center" vertical="center" wrapText="1"/>
    </xf>
    <xf numFmtId="0" fontId="5" fillId="0" borderId="24" xfId="1" applyFont="1" applyFill="1" applyBorder="1" applyAlignment="1">
      <alignment horizontal="left" vertical="center" wrapText="1"/>
    </xf>
    <xf numFmtId="0" fontId="5" fillId="13" borderId="25" xfId="1" applyFont="1" applyFill="1" applyBorder="1" applyAlignment="1">
      <alignment horizontal="left" vertical="center" wrapText="1"/>
    </xf>
    <xf numFmtId="0" fontId="5" fillId="0" borderId="0" xfId="1" applyFont="1" applyFill="1" applyBorder="1" applyAlignment="1">
      <alignment horizontal="center" vertical="center" wrapText="1"/>
    </xf>
    <xf numFmtId="0" fontId="5" fillId="0" borderId="23" xfId="1" applyFont="1" applyFill="1" applyBorder="1" applyAlignment="1">
      <alignment horizontal="center" vertical="center" wrapText="1"/>
    </xf>
    <xf numFmtId="0" fontId="5" fillId="12" borderId="1" xfId="1" applyFont="1" applyFill="1" applyBorder="1" applyAlignment="1">
      <alignment horizontal="center" vertical="center" wrapText="1"/>
    </xf>
    <xf numFmtId="0" fontId="38" fillId="9" borderId="1" xfId="1" applyFont="1" applyFill="1" applyBorder="1" applyAlignment="1">
      <alignment horizontal="center" vertical="center" wrapText="1"/>
    </xf>
    <xf numFmtId="0" fontId="5" fillId="0" borderId="23" xfId="1" applyFont="1" applyFill="1" applyBorder="1" applyAlignment="1">
      <alignment horizontal="left" vertical="center" wrapText="1"/>
    </xf>
    <xf numFmtId="9" fontId="39" fillId="5" borderId="1" xfId="1" applyNumberFormat="1" applyFont="1" applyFill="1" applyBorder="1" applyAlignment="1">
      <alignment horizontal="center" vertical="center" wrapText="1"/>
    </xf>
    <xf numFmtId="0" fontId="39" fillId="12" borderId="1" xfId="1" applyFont="1" applyFill="1" applyBorder="1" applyAlignment="1">
      <alignment horizontal="center" vertical="center" wrapText="1"/>
    </xf>
    <xf numFmtId="0" fontId="39" fillId="0" borderId="1" xfId="1" applyNumberFormat="1" applyFont="1" applyFill="1" applyBorder="1" applyAlignment="1" applyProtection="1">
      <alignment horizontal="center" vertical="center" wrapText="1"/>
      <protection locked="0"/>
    </xf>
    <xf numFmtId="0" fontId="33" fillId="9" borderId="1" xfId="1" applyFont="1" applyFill="1" applyBorder="1" applyAlignment="1">
      <alignment horizontal="center" vertical="center" wrapText="1"/>
    </xf>
    <xf numFmtId="0" fontId="5" fillId="0" borderId="25" xfId="1" applyFont="1" applyFill="1" applyBorder="1" applyAlignment="1">
      <alignment horizontal="center" vertical="center" wrapText="1"/>
    </xf>
    <xf numFmtId="0" fontId="5" fillId="13" borderId="25" xfId="1" applyFont="1" applyFill="1" applyBorder="1" applyAlignment="1">
      <alignment horizontal="center" vertical="center" wrapText="1"/>
    </xf>
    <xf numFmtId="9" fontId="5" fillId="14" borderId="1" xfId="1" applyNumberFormat="1" applyFont="1" applyFill="1" applyBorder="1" applyAlignment="1">
      <alignment horizontal="center" vertical="center" wrapText="1"/>
    </xf>
    <xf numFmtId="0" fontId="5" fillId="0" borderId="20" xfId="1" applyFont="1" applyFill="1" applyBorder="1" applyAlignment="1">
      <alignment horizontal="left" vertical="center" wrapText="1"/>
    </xf>
    <xf numFmtId="0" fontId="5" fillId="0" borderId="26" xfId="1" applyFont="1" applyFill="1" applyBorder="1" applyAlignment="1">
      <alignment horizontal="left" vertical="center" wrapText="1"/>
    </xf>
    <xf numFmtId="0" fontId="5" fillId="0" borderId="26" xfId="1" applyFont="1" applyFill="1" applyBorder="1" applyAlignment="1">
      <alignment horizontal="center" vertical="center" wrapText="1"/>
    </xf>
    <xf numFmtId="0" fontId="40" fillId="12" borderId="1" xfId="1" applyFont="1" applyFill="1" applyBorder="1" applyAlignment="1">
      <alignment horizontal="center" vertical="center" wrapText="1"/>
    </xf>
    <xf numFmtId="9" fontId="5" fillId="4" borderId="1" xfId="1" applyNumberFormat="1" applyFont="1" applyFill="1" applyBorder="1" applyAlignment="1">
      <alignment horizontal="center" vertical="center" wrapText="1"/>
    </xf>
    <xf numFmtId="0" fontId="24" fillId="0" borderId="1" xfId="1" applyNumberFormat="1" applyFont="1" applyFill="1" applyBorder="1" applyAlignment="1" applyProtection="1">
      <alignment horizontal="left" vertical="center" wrapText="1"/>
      <protection locked="0"/>
    </xf>
    <xf numFmtId="0" fontId="5" fillId="0" borderId="1" xfId="1" applyFont="1" applyBorder="1" applyAlignment="1" applyProtection="1">
      <alignment horizontal="left" vertical="center" wrapText="1"/>
      <protection locked="0"/>
    </xf>
    <xf numFmtId="0" fontId="5" fillId="0" borderId="1" xfId="1" applyFont="1" applyBorder="1" applyAlignment="1">
      <alignment horizontal="center" vertical="center"/>
    </xf>
    <xf numFmtId="0" fontId="5" fillId="0" borderId="1" xfId="1" applyNumberFormat="1" applyFont="1" applyFill="1" applyBorder="1" applyAlignment="1">
      <alignment horizontal="center" vertical="center" wrapText="1"/>
    </xf>
    <xf numFmtId="0" fontId="26" fillId="12" borderId="1" xfId="1" applyFont="1" applyFill="1" applyBorder="1" applyAlignment="1">
      <alignment horizontal="left" vertical="center" wrapText="1"/>
    </xf>
    <xf numFmtId="0" fontId="0" fillId="0" borderId="1" xfId="1" applyNumberFormat="1" applyFont="1" applyFill="1" applyBorder="1" applyAlignment="1" applyProtection="1">
      <alignment vertical="center" wrapText="1"/>
      <protection locked="0"/>
    </xf>
    <xf numFmtId="9" fontId="26" fillId="12" borderId="1" xfId="3" applyFont="1" applyFill="1" applyBorder="1" applyAlignment="1">
      <alignment horizontal="center" vertical="center" wrapText="1"/>
    </xf>
    <xf numFmtId="9" fontId="5" fillId="12" borderId="1" xfId="3" applyFont="1" applyFill="1" applyBorder="1" applyAlignment="1">
      <alignment horizontal="center" vertical="center" wrapText="1"/>
    </xf>
    <xf numFmtId="0" fontId="5" fillId="14" borderId="1" xfId="1" applyFont="1" applyFill="1" applyBorder="1" applyAlignment="1">
      <alignment horizontal="left" vertical="center" wrapText="1"/>
    </xf>
    <xf numFmtId="0" fontId="6" fillId="14" borderId="1" xfId="1" applyFont="1" applyFill="1" applyBorder="1" applyAlignment="1">
      <alignment horizontal="left" vertical="center" wrapText="1"/>
    </xf>
    <xf numFmtId="9" fontId="5" fillId="0" borderId="1" xfId="1" applyNumberFormat="1" applyFont="1" applyFill="1" applyBorder="1" applyAlignment="1">
      <alignment horizontal="left" vertical="center" wrapText="1"/>
    </xf>
    <xf numFmtId="9" fontId="24" fillId="0" borderId="1" xfId="1" applyNumberFormat="1" applyFont="1" applyFill="1" applyBorder="1" applyAlignment="1">
      <alignment horizontal="center" vertical="center" wrapText="1"/>
    </xf>
    <xf numFmtId="0" fontId="5" fillId="0" borderId="1" xfId="8" applyFont="1" applyFill="1" applyBorder="1" applyAlignment="1">
      <alignment horizontal="center" vertical="center" wrapText="1"/>
    </xf>
    <xf numFmtId="0" fontId="5" fillId="0" borderId="1" xfId="1" quotePrefix="1" applyNumberFormat="1" applyFont="1" applyFill="1" applyBorder="1" applyAlignment="1" applyProtection="1">
      <alignment horizontal="left" vertical="center" wrapText="1"/>
      <protection locked="0"/>
    </xf>
    <xf numFmtId="0" fontId="5" fillId="0" borderId="0" xfId="1" applyFont="1" applyAlignment="1">
      <alignment horizontal="left" wrapText="1"/>
    </xf>
    <xf numFmtId="0" fontId="5" fillId="0" borderId="0" xfId="1" applyFont="1" applyAlignment="1">
      <alignment horizontal="center" wrapText="1"/>
    </xf>
    <xf numFmtId="0" fontId="5" fillId="0" borderId="0" xfId="1" applyFont="1" applyAlignment="1">
      <alignment horizontal="center"/>
    </xf>
    <xf numFmtId="0" fontId="5" fillId="0" borderId="0" xfId="1" applyFont="1" applyAlignment="1">
      <alignment horizontal="left"/>
    </xf>
    <xf numFmtId="0" fontId="5" fillId="0" borderId="0" xfId="1" applyFont="1" applyAlignment="1">
      <alignment horizontal="left" vertical="center"/>
    </xf>
    <xf numFmtId="0" fontId="5" fillId="0" borderId="0" xfId="1" applyFont="1" applyFill="1" applyAlignment="1">
      <alignment horizontal="center"/>
    </xf>
    <xf numFmtId="0" fontId="6" fillId="0" borderId="0" xfId="1" applyFont="1" applyAlignment="1">
      <alignment horizontal="left"/>
    </xf>
    <xf numFmtId="0" fontId="6" fillId="2" borderId="0" xfId="1" applyFont="1" applyFill="1" applyBorder="1" applyAlignment="1">
      <alignment horizontal="center" vertical="center" wrapText="1"/>
    </xf>
    <xf numFmtId="0" fontId="6" fillId="2" borderId="1" xfId="1" applyFont="1" applyFill="1" applyBorder="1" applyAlignment="1">
      <alignment horizontal="center" vertical="center"/>
    </xf>
    <xf numFmtId="0" fontId="6" fillId="2" borderId="1" xfId="1" applyFont="1" applyFill="1" applyBorder="1" applyAlignment="1">
      <alignment horizontal="left" vertical="center"/>
    </xf>
    <xf numFmtId="0" fontId="6" fillId="2" borderId="2" xfId="1" applyFont="1" applyFill="1" applyBorder="1" applyAlignment="1">
      <alignment horizontal="center" vertical="center"/>
    </xf>
    <xf numFmtId="0" fontId="6" fillId="2" borderId="0" xfId="1" applyFont="1" applyFill="1" applyBorder="1" applyAlignment="1">
      <alignment horizontal="center" vertical="center"/>
    </xf>
    <xf numFmtId="0" fontId="5" fillId="0" borderId="2" xfId="1" applyFont="1" applyBorder="1" applyAlignment="1">
      <alignment horizontal="center" vertical="center" wrapText="1"/>
    </xf>
    <xf numFmtId="0" fontId="5" fillId="0" borderId="1" xfId="1" applyFont="1" applyBorder="1" applyAlignment="1">
      <alignment horizontal="left" vertical="center"/>
    </xf>
    <xf numFmtId="0" fontId="5" fillId="0" borderId="0" xfId="1" applyFont="1" applyBorder="1" applyAlignment="1">
      <alignment horizontal="center" vertical="center"/>
    </xf>
    <xf numFmtId="0" fontId="5" fillId="0" borderId="2" xfId="1" applyFont="1" applyFill="1" applyBorder="1" applyAlignment="1">
      <alignment horizontal="center" vertical="center" wrapText="1"/>
    </xf>
    <xf numFmtId="0" fontId="5" fillId="0" borderId="0" xfId="1" applyNumberFormat="1" applyFont="1" applyAlignment="1">
      <alignment horizontal="center"/>
    </xf>
    <xf numFmtId="0" fontId="6" fillId="0" borderId="0" xfId="1" applyFont="1" applyAlignment="1">
      <alignment horizontal="left" wrapText="1"/>
    </xf>
    <xf numFmtId="0" fontId="33" fillId="9" borderId="2" xfId="1" applyFont="1" applyFill="1" applyBorder="1" applyAlignment="1">
      <alignment horizontal="left" vertical="top" wrapText="1"/>
    </xf>
    <xf numFmtId="0" fontId="33" fillId="9" borderId="19" xfId="1" applyFont="1" applyFill="1" applyBorder="1" applyAlignment="1">
      <alignment horizontal="left" vertical="top" wrapText="1"/>
    </xf>
    <xf numFmtId="0" fontId="35" fillId="9" borderId="2" xfId="1" applyFont="1" applyFill="1" applyBorder="1" applyAlignment="1">
      <alignment horizontal="left" vertical="top" wrapText="1"/>
    </xf>
    <xf numFmtId="0" fontId="38" fillId="9" borderId="2" xfId="1" applyFont="1" applyFill="1" applyBorder="1" applyAlignment="1">
      <alignment horizontal="center" vertical="center" wrapText="1"/>
    </xf>
    <xf numFmtId="0" fontId="33" fillId="9" borderId="2" xfId="1" applyFont="1" applyFill="1" applyBorder="1" applyAlignment="1">
      <alignment horizontal="center" vertical="center" wrapText="1"/>
    </xf>
    <xf numFmtId="9" fontId="20" fillId="8" borderId="1" xfId="5" applyFont="1" applyFill="1" applyBorder="1" applyAlignment="1">
      <alignment horizontal="center" vertical="center" wrapText="1"/>
    </xf>
    <xf numFmtId="9" fontId="20" fillId="6" borderId="1" xfId="5" applyFont="1" applyFill="1" applyBorder="1" applyAlignment="1">
      <alignment horizontal="center" vertical="center" wrapText="1"/>
    </xf>
    <xf numFmtId="0" fontId="15" fillId="12" borderId="1" xfId="14" applyFont="1" applyFill="1" applyBorder="1" applyAlignment="1">
      <alignment horizontal="center" vertical="center" wrapText="1"/>
    </xf>
    <xf numFmtId="9" fontId="15" fillId="12" borderId="1" xfId="5" applyFont="1" applyFill="1" applyBorder="1" applyAlignment="1">
      <alignment horizontal="center" vertical="center" wrapText="1"/>
    </xf>
    <xf numFmtId="0" fontId="16" fillId="0" borderId="1" xfId="14" applyFont="1" applyFill="1" applyBorder="1" applyAlignment="1">
      <alignment horizontal="center" vertical="center" wrapText="1"/>
    </xf>
    <xf numFmtId="0" fontId="16" fillId="0" borderId="1" xfId="15" applyFont="1" applyFill="1" applyBorder="1" applyAlignment="1">
      <alignment horizontal="justify" vertical="center" wrapText="1"/>
    </xf>
    <xf numFmtId="0" fontId="16" fillId="0" borderId="1" xfId="15" applyFont="1" applyFill="1" applyBorder="1" applyAlignment="1">
      <alignment horizontal="center" vertical="center" wrapText="1"/>
    </xf>
    <xf numFmtId="15" fontId="16" fillId="0" borderId="1" xfId="15" applyNumberFormat="1" applyFont="1" applyFill="1" applyBorder="1" applyAlignment="1">
      <alignment horizontal="center" vertical="center" wrapText="1"/>
    </xf>
    <xf numFmtId="0" fontId="16" fillId="0" borderId="1" xfId="14" applyFont="1" applyFill="1" applyBorder="1" applyAlignment="1">
      <alignment horizontal="justify" vertical="center" wrapText="1"/>
    </xf>
    <xf numFmtId="0" fontId="19" fillId="0" borderId="1" xfId="1" applyFont="1" applyFill="1" applyBorder="1" applyAlignment="1">
      <alignment horizontal="left" vertical="center" wrapText="1"/>
    </xf>
    <xf numFmtId="0" fontId="16" fillId="0" borderId="1" xfId="1" applyFont="1" applyFill="1" applyBorder="1" applyAlignment="1">
      <alignment horizontal="left" vertical="center" wrapText="1"/>
    </xf>
    <xf numFmtId="0" fontId="16" fillId="0" borderId="1" xfId="15" applyFont="1" applyFill="1" applyBorder="1" applyAlignment="1">
      <alignment vertical="center" wrapText="1"/>
    </xf>
    <xf numFmtId="0" fontId="16" fillId="0" borderId="1" xfId="15" applyFont="1" applyFill="1" applyBorder="1" applyAlignment="1">
      <alignment horizontal="left" vertical="center" wrapText="1"/>
    </xf>
    <xf numFmtId="0" fontId="19" fillId="0" borderId="1" xfId="1" applyFont="1" applyFill="1" applyBorder="1" applyAlignment="1">
      <alignment horizontal="justify" vertical="center" wrapText="1"/>
    </xf>
    <xf numFmtId="0" fontId="16" fillId="0" borderId="1" xfId="1" applyFont="1" applyFill="1" applyBorder="1" applyAlignment="1">
      <alignment horizontal="justify" vertical="center" wrapText="1"/>
    </xf>
    <xf numFmtId="0" fontId="16" fillId="0" borderId="1" xfId="1" applyFont="1" applyFill="1" applyBorder="1" applyAlignment="1">
      <alignment horizontal="center" vertical="center" wrapText="1"/>
    </xf>
    <xf numFmtId="0" fontId="17" fillId="0" borderId="1" xfId="1" applyFont="1" applyFill="1" applyBorder="1" applyAlignment="1">
      <alignment vertical="center" wrapText="1"/>
    </xf>
    <xf numFmtId="0" fontId="17" fillId="0" borderId="1" xfId="1" applyFont="1" applyFill="1" applyBorder="1" applyAlignment="1">
      <alignment horizontal="center" vertical="center" wrapText="1"/>
    </xf>
    <xf numFmtId="0" fontId="17" fillId="0" borderId="1" xfId="1" applyFont="1" applyFill="1" applyBorder="1" applyAlignment="1">
      <alignment horizontal="left" vertical="center" wrapText="1"/>
    </xf>
    <xf numFmtId="0" fontId="17" fillId="0" borderId="1" xfId="1" applyFont="1" applyFill="1" applyBorder="1" applyAlignment="1">
      <alignment horizontal="left" vertical="top" wrapText="1"/>
    </xf>
    <xf numFmtId="0" fontId="16" fillId="0" borderId="1" xfId="14" applyFont="1" applyFill="1" applyBorder="1" applyAlignment="1">
      <alignment vertical="top" wrapText="1"/>
    </xf>
    <xf numFmtId="0" fontId="16" fillId="0" borderId="1" xfId="1" applyFont="1" applyFill="1" applyBorder="1" applyAlignment="1">
      <alignment horizontal="left" vertical="top" wrapText="1"/>
    </xf>
    <xf numFmtId="0" fontId="17" fillId="0" borderId="0" xfId="1" applyFont="1" applyAlignment="1">
      <alignment vertical="center" wrapText="1"/>
    </xf>
    <xf numFmtId="0" fontId="20" fillId="0" borderId="1" xfId="1" applyFont="1" applyFill="1" applyBorder="1" applyAlignment="1">
      <alignment horizontal="left" vertical="top" wrapText="1"/>
    </xf>
    <xf numFmtId="0" fontId="16" fillId="0" borderId="1" xfId="14" applyFont="1" applyFill="1" applyBorder="1" applyAlignment="1">
      <alignment horizontal="left" vertical="top" wrapText="1"/>
    </xf>
    <xf numFmtId="0" fontId="16" fillId="0" borderId="1" xfId="14" applyFont="1" applyFill="1" applyBorder="1" applyAlignment="1">
      <alignment horizontal="left" vertical="center" wrapText="1"/>
    </xf>
    <xf numFmtId="0" fontId="16" fillId="0" borderId="1" xfId="1" applyFont="1" applyFill="1" applyBorder="1" applyAlignment="1">
      <alignment vertical="center" wrapText="1"/>
    </xf>
    <xf numFmtId="14" fontId="17" fillId="0" borderId="1" xfId="1" applyNumberFormat="1" applyFont="1" applyFill="1" applyBorder="1" applyAlignment="1">
      <alignment horizontal="center" vertical="center" wrapText="1"/>
    </xf>
    <xf numFmtId="9" fontId="20" fillId="8" borderId="1" xfId="3" applyFont="1" applyFill="1" applyBorder="1" applyAlignment="1">
      <alignment horizontal="center" vertical="center" wrapText="1"/>
    </xf>
    <xf numFmtId="9" fontId="20" fillId="6" borderId="1" xfId="3" applyFont="1" applyFill="1" applyBorder="1" applyAlignment="1">
      <alignment horizontal="center" vertical="center" wrapText="1"/>
    </xf>
    <xf numFmtId="0" fontId="5" fillId="0" borderId="0" xfId="0" applyFont="1" applyFill="1"/>
    <xf numFmtId="9" fontId="15" fillId="6" borderId="1" xfId="4" applyNumberFormat="1" applyFont="1" applyFill="1" applyBorder="1" applyAlignment="1">
      <alignment horizontal="center" vertical="center" wrapText="1"/>
    </xf>
    <xf numFmtId="0" fontId="16" fillId="0" borderId="1" xfId="13" applyFont="1" applyFill="1" applyBorder="1" applyAlignment="1">
      <alignment horizontal="center" vertical="center"/>
    </xf>
    <xf numFmtId="0" fontId="15" fillId="0" borderId="1" xfId="0" applyFont="1" applyFill="1" applyBorder="1" applyAlignment="1">
      <alignment vertical="center" wrapText="1"/>
    </xf>
    <xf numFmtId="10" fontId="16" fillId="0" borderId="1" xfId="13" applyNumberFormat="1" applyFont="1" applyBorder="1" applyAlignment="1">
      <alignment horizontal="center" vertical="center"/>
    </xf>
    <xf numFmtId="10" fontId="16" fillId="0" borderId="1" xfId="13" applyNumberFormat="1" applyFont="1" applyFill="1" applyBorder="1" applyAlignment="1">
      <alignment horizontal="center" vertical="center"/>
    </xf>
    <xf numFmtId="0" fontId="16" fillId="0" borderId="0" xfId="13" applyFont="1"/>
    <xf numFmtId="0" fontId="16" fillId="0" borderId="0" xfId="13" applyFont="1" applyAlignment="1">
      <alignment horizontal="center" vertical="center"/>
    </xf>
    <xf numFmtId="9" fontId="16" fillId="0" borderId="0" xfId="13" applyNumberFormat="1" applyFont="1" applyAlignment="1">
      <alignment horizontal="center" vertical="center"/>
    </xf>
    <xf numFmtId="0" fontId="16" fillId="0" borderId="0" xfId="13" applyFont="1" applyAlignment="1">
      <alignment horizontal="center" vertical="center" wrapText="1"/>
    </xf>
    <xf numFmtId="0" fontId="44" fillId="19" borderId="1" xfId="13" applyFont="1" applyFill="1" applyBorder="1" applyAlignment="1">
      <alignment horizontal="justify" vertical="center" wrapText="1"/>
    </xf>
    <xf numFmtId="0" fontId="44" fillId="19" borderId="1" xfId="13" applyFont="1" applyFill="1" applyBorder="1" applyAlignment="1">
      <alignment horizontal="center" vertical="center"/>
    </xf>
    <xf numFmtId="10" fontId="44" fillId="19" borderId="1" xfId="13" applyNumberFormat="1" applyFont="1" applyFill="1" applyBorder="1" applyAlignment="1">
      <alignment horizontal="center" vertical="center"/>
    </xf>
    <xf numFmtId="0" fontId="44" fillId="19" borderId="1" xfId="13" applyFont="1" applyFill="1" applyBorder="1" applyAlignment="1">
      <alignment horizontal="justify" vertical="center"/>
    </xf>
    <xf numFmtId="10" fontId="16" fillId="0" borderId="0" xfId="13" applyNumberFormat="1" applyFont="1"/>
    <xf numFmtId="9" fontId="16" fillId="0" borderId="0" xfId="13" applyNumberFormat="1" applyFont="1"/>
    <xf numFmtId="0" fontId="7" fillId="2" borderId="1" xfId="0" applyFont="1" applyFill="1" applyBorder="1" applyAlignment="1">
      <alignment horizontal="center" vertical="center" wrapText="1"/>
    </xf>
    <xf numFmtId="0" fontId="7" fillId="2" borderId="1" xfId="0" applyFont="1" applyFill="1" applyBorder="1" applyAlignment="1">
      <alignment horizontal="center" vertical="center"/>
    </xf>
    <xf numFmtId="0" fontId="7" fillId="2" borderId="2"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7" fillId="2" borderId="2" xfId="0" applyFont="1" applyFill="1" applyBorder="1" applyAlignment="1">
      <alignment horizontal="center"/>
    </xf>
    <xf numFmtId="0" fontId="7" fillId="2" borderId="3" xfId="0" applyFont="1" applyFill="1" applyBorder="1" applyAlignment="1">
      <alignment horizontal="center"/>
    </xf>
    <xf numFmtId="0" fontId="7" fillId="2" borderId="4" xfId="0" applyFont="1" applyFill="1" applyBorder="1" applyAlignment="1">
      <alignment horizontal="center"/>
    </xf>
    <xf numFmtId="0" fontId="8" fillId="0" borderId="1" xfId="0" applyFont="1" applyFill="1" applyBorder="1" applyAlignment="1">
      <alignment horizontal="left" vertical="top" wrapText="1"/>
    </xf>
    <xf numFmtId="0" fontId="8" fillId="0" borderId="1" xfId="0" applyFont="1" applyBorder="1" applyAlignment="1">
      <alignment horizontal="left" vertical="top" wrapText="1"/>
    </xf>
    <xf numFmtId="0" fontId="15" fillId="0" borderId="2" xfId="13" applyFont="1" applyBorder="1" applyAlignment="1">
      <alignment horizontal="center"/>
    </xf>
    <xf numFmtId="0" fontId="15" fillId="0" borderId="3" xfId="13" applyFont="1" applyBorder="1" applyAlignment="1">
      <alignment horizontal="center"/>
    </xf>
    <xf numFmtId="0" fontId="15" fillId="0" borderId="4" xfId="13" applyFont="1" applyBorder="1" applyAlignment="1">
      <alignment horizontal="center"/>
    </xf>
    <xf numFmtId="0" fontId="10" fillId="0" borderId="12" xfId="13" applyFont="1" applyBorder="1" applyAlignment="1">
      <alignment horizontal="center" vertical="center"/>
    </xf>
    <xf numFmtId="10" fontId="43" fillId="0" borderId="1" xfId="1" applyNumberFormat="1" applyFont="1" applyBorder="1" applyAlignment="1">
      <alignment horizontal="center" vertical="center"/>
    </xf>
    <xf numFmtId="0" fontId="5" fillId="0" borderId="2" xfId="1" applyFont="1" applyBorder="1" applyAlignment="1">
      <alignment horizontal="left" vertical="center" wrapText="1"/>
    </xf>
    <xf numFmtId="0" fontId="5" fillId="0" borderId="3" xfId="1" applyFont="1" applyBorder="1" applyAlignment="1">
      <alignment horizontal="left" vertical="center" wrapText="1"/>
    </xf>
    <xf numFmtId="0" fontId="5" fillId="0" borderId="4" xfId="1" applyFont="1" applyBorder="1" applyAlignment="1">
      <alignment horizontal="left" vertical="center" wrapText="1"/>
    </xf>
    <xf numFmtId="0" fontId="5" fillId="0" borderId="2" xfId="1" applyFont="1" applyFill="1" applyBorder="1" applyAlignment="1">
      <alignment horizontal="left" vertical="center" wrapText="1"/>
    </xf>
    <xf numFmtId="0" fontId="5" fillId="0" borderId="3" xfId="1" applyFont="1" applyFill="1" applyBorder="1" applyAlignment="1">
      <alignment horizontal="left" vertical="center" wrapText="1"/>
    </xf>
    <xf numFmtId="0" fontId="5" fillId="0" borderId="4" xfId="1" applyFont="1" applyFill="1" applyBorder="1" applyAlignment="1">
      <alignment horizontal="left" vertical="center" wrapText="1"/>
    </xf>
    <xf numFmtId="0" fontId="5" fillId="0" borderId="2" xfId="1" applyFont="1" applyBorder="1" applyAlignment="1">
      <alignment horizontal="center" vertical="center" wrapText="1"/>
    </xf>
    <xf numFmtId="0" fontId="5" fillId="0" borderId="3" xfId="1" applyFont="1" applyBorder="1" applyAlignment="1">
      <alignment horizontal="center" vertical="center" wrapText="1"/>
    </xf>
    <xf numFmtId="0" fontId="5" fillId="0" borderId="4" xfId="1" applyFont="1" applyBorder="1" applyAlignment="1">
      <alignment horizontal="center" vertical="center" wrapText="1"/>
    </xf>
    <xf numFmtId="0" fontId="6" fillId="2" borderId="2" xfId="1" applyFont="1" applyFill="1" applyBorder="1" applyAlignment="1">
      <alignment horizontal="center" vertical="center"/>
    </xf>
    <xf numFmtId="0" fontId="6" fillId="2" borderId="3" xfId="1" applyFont="1" applyFill="1" applyBorder="1" applyAlignment="1">
      <alignment horizontal="center" vertical="center"/>
    </xf>
    <xf numFmtId="0" fontId="6" fillId="2" borderId="4" xfId="1" applyFont="1" applyFill="1" applyBorder="1" applyAlignment="1">
      <alignment horizontal="center" vertical="center"/>
    </xf>
    <xf numFmtId="0" fontId="5" fillId="0" borderId="1" xfId="1" applyFont="1" applyBorder="1" applyAlignment="1">
      <alignment horizontal="left" vertical="center"/>
    </xf>
    <xf numFmtId="0" fontId="5" fillId="0" borderId="18" xfId="1" applyFont="1" applyBorder="1" applyAlignment="1">
      <alignment horizontal="left" vertical="center" wrapText="1"/>
    </xf>
    <xf numFmtId="0" fontId="5" fillId="0" borderId="19" xfId="1" applyFont="1" applyBorder="1" applyAlignment="1">
      <alignment horizontal="left" vertical="center" wrapText="1"/>
    </xf>
    <xf numFmtId="0" fontId="5" fillId="0" borderId="20" xfId="1" applyFont="1" applyBorder="1" applyAlignment="1">
      <alignment horizontal="left" vertical="center" wrapText="1"/>
    </xf>
    <xf numFmtId="0" fontId="5" fillId="0" borderId="21" xfId="1" applyFont="1" applyBorder="1" applyAlignment="1">
      <alignment horizontal="left" vertical="center" wrapText="1"/>
    </xf>
    <xf numFmtId="0" fontId="5" fillId="0" borderId="0" xfId="1" applyFont="1" applyBorder="1" applyAlignment="1">
      <alignment horizontal="left" vertical="center" wrapText="1"/>
    </xf>
    <xf numFmtId="0" fontId="5" fillId="0" borderId="22" xfId="1" applyFont="1" applyBorder="1" applyAlignment="1">
      <alignment horizontal="left" vertical="center" wrapText="1"/>
    </xf>
    <xf numFmtId="0" fontId="5" fillId="0" borderId="13" xfId="1" applyFont="1" applyBorder="1" applyAlignment="1">
      <alignment horizontal="left" vertical="center" wrapText="1"/>
    </xf>
    <xf numFmtId="0" fontId="5" fillId="0" borderId="12" xfId="1" applyFont="1" applyBorder="1" applyAlignment="1">
      <alignment horizontal="left" vertical="center" wrapText="1"/>
    </xf>
    <xf numFmtId="0" fontId="5" fillId="0" borderId="14" xfId="1" applyFont="1" applyBorder="1" applyAlignment="1">
      <alignment horizontal="left" vertical="center" wrapText="1"/>
    </xf>
    <xf numFmtId="0" fontId="5" fillId="0" borderId="18" xfId="1" applyFont="1" applyBorder="1" applyAlignment="1">
      <alignment horizontal="left" vertical="center"/>
    </xf>
    <xf numFmtId="0" fontId="5" fillId="0" borderId="19" xfId="1" applyFont="1" applyBorder="1" applyAlignment="1">
      <alignment horizontal="left" vertical="center"/>
    </xf>
    <xf numFmtId="0" fontId="5" fillId="0" borderId="20" xfId="1" applyFont="1" applyBorder="1" applyAlignment="1">
      <alignment horizontal="left" vertical="center"/>
    </xf>
    <xf numFmtId="0" fontId="5" fillId="0" borderId="21" xfId="1" applyFont="1" applyBorder="1" applyAlignment="1">
      <alignment horizontal="left" vertical="center"/>
    </xf>
    <xf numFmtId="0" fontId="5" fillId="0" borderId="0" xfId="1" applyFont="1" applyBorder="1" applyAlignment="1">
      <alignment horizontal="left" vertical="center"/>
    </xf>
    <xf numFmtId="0" fontId="5" fillId="0" borderId="22" xfId="1" applyFont="1" applyBorder="1" applyAlignment="1">
      <alignment horizontal="left" vertical="center"/>
    </xf>
    <xf numFmtId="0" fontId="5" fillId="0" borderId="13" xfId="1" applyFont="1" applyBorder="1" applyAlignment="1">
      <alignment horizontal="left" vertical="center"/>
    </xf>
    <xf numFmtId="0" fontId="5" fillId="0" borderId="12" xfId="1" applyFont="1" applyBorder="1" applyAlignment="1">
      <alignment horizontal="left" vertical="center"/>
    </xf>
    <xf numFmtId="0" fontId="5" fillId="0" borderId="14" xfId="1" applyFont="1" applyBorder="1" applyAlignment="1">
      <alignment horizontal="left" vertical="center"/>
    </xf>
    <xf numFmtId="0" fontId="6" fillId="0" borderId="0" xfId="1" applyFont="1" applyAlignment="1">
      <alignment horizontal="center" vertical="center"/>
    </xf>
    <xf numFmtId="0" fontId="6" fillId="2" borderId="2" xfId="1" applyFont="1" applyFill="1" applyBorder="1" applyAlignment="1">
      <alignment horizontal="center" vertical="center" wrapText="1"/>
    </xf>
    <xf numFmtId="0" fontId="6" fillId="2" borderId="4" xfId="1" applyFont="1" applyFill="1" applyBorder="1" applyAlignment="1">
      <alignment horizontal="center" vertical="center" wrapText="1"/>
    </xf>
    <xf numFmtId="0" fontId="26" fillId="0" borderId="1" xfId="1" applyFont="1" applyBorder="1" applyAlignment="1">
      <alignment horizontal="center" vertical="center"/>
    </xf>
    <xf numFmtId="0" fontId="33" fillId="9" borderId="2" xfId="1" applyFont="1" applyFill="1" applyBorder="1" applyAlignment="1">
      <alignment horizontal="center" vertical="center" wrapText="1"/>
    </xf>
    <xf numFmtId="0" fontId="33" fillId="9" borderId="3" xfId="1" applyFont="1" applyFill="1" applyBorder="1" applyAlignment="1">
      <alignment horizontal="center" vertical="center" wrapText="1"/>
    </xf>
    <xf numFmtId="0" fontId="33" fillId="9" borderId="2" xfId="1" applyFont="1" applyFill="1" applyBorder="1" applyAlignment="1">
      <alignment horizontal="center" vertical="top" wrapText="1"/>
    </xf>
    <xf numFmtId="0" fontId="33" fillId="9" borderId="3" xfId="1" applyFont="1" applyFill="1" applyBorder="1" applyAlignment="1">
      <alignment horizontal="center" vertical="top" wrapText="1"/>
    </xf>
    <xf numFmtId="0" fontId="5" fillId="0" borderId="18" xfId="1" applyFont="1" applyBorder="1" applyAlignment="1">
      <alignment horizontal="left" wrapText="1"/>
    </xf>
    <xf numFmtId="0" fontId="5" fillId="0" borderId="19" xfId="1" applyFont="1" applyBorder="1" applyAlignment="1">
      <alignment horizontal="left" wrapText="1"/>
    </xf>
    <xf numFmtId="0" fontId="5" fillId="0" borderId="21" xfId="1" applyFont="1" applyBorder="1" applyAlignment="1">
      <alignment horizontal="left" wrapText="1"/>
    </xf>
    <xf numFmtId="0" fontId="5" fillId="0" borderId="0" xfId="1" applyFont="1" applyBorder="1" applyAlignment="1">
      <alignment horizontal="left" wrapText="1"/>
    </xf>
    <xf numFmtId="0" fontId="5" fillId="0" borderId="13" xfId="1" applyFont="1" applyBorder="1" applyAlignment="1">
      <alignment horizontal="left" wrapText="1"/>
    </xf>
    <xf numFmtId="0" fontId="5" fillId="0" borderId="12" xfId="1" applyFont="1" applyBorder="1" applyAlignment="1">
      <alignment horizontal="left" wrapText="1"/>
    </xf>
    <xf numFmtId="0" fontId="31" fillId="0" borderId="19" xfId="1" applyFont="1" applyBorder="1" applyAlignment="1">
      <alignment horizontal="center" vertical="center" wrapText="1"/>
    </xf>
    <xf numFmtId="0" fontId="31" fillId="0" borderId="20" xfId="1" applyFont="1" applyBorder="1" applyAlignment="1">
      <alignment horizontal="center" vertical="center" wrapText="1"/>
    </xf>
    <xf numFmtId="0" fontId="31" fillId="0" borderId="0" xfId="1" applyFont="1" applyBorder="1" applyAlignment="1">
      <alignment horizontal="center" vertical="center" wrapText="1"/>
    </xf>
    <xf numFmtId="0" fontId="31" fillId="0" borderId="22" xfId="1" applyFont="1" applyBorder="1" applyAlignment="1">
      <alignment horizontal="center" vertical="center" wrapText="1"/>
    </xf>
    <xf numFmtId="0" fontId="31" fillId="0" borderId="12" xfId="1" applyFont="1" applyBorder="1" applyAlignment="1">
      <alignment horizontal="center" vertical="center" wrapText="1"/>
    </xf>
    <xf numFmtId="0" fontId="31" fillId="0" borderId="14" xfId="1" applyFont="1" applyBorder="1" applyAlignment="1">
      <alignment horizontal="center" vertical="center" wrapText="1"/>
    </xf>
    <xf numFmtId="0" fontId="5" fillId="0" borderId="1" xfId="1" applyFont="1" applyBorder="1" applyAlignment="1">
      <alignment horizontal="left" vertical="center" wrapText="1"/>
    </xf>
    <xf numFmtId="0" fontId="26" fillId="0" borderId="0" xfId="1" applyFont="1" applyAlignment="1">
      <alignment horizontal="center" vertical="center" wrapText="1"/>
    </xf>
    <xf numFmtId="0" fontId="26" fillId="0" borderId="0" xfId="1" applyFont="1" applyAlignment="1">
      <alignment horizontal="center" vertical="center"/>
    </xf>
    <xf numFmtId="0" fontId="19" fillId="0" borderId="12" xfId="0" applyFont="1" applyBorder="1" applyAlignment="1">
      <alignment horizontal="center"/>
    </xf>
    <xf numFmtId="0" fontId="6" fillId="0" borderId="12" xfId="0" applyFont="1" applyBorder="1" applyAlignment="1">
      <alignment horizontal="center" vertical="center"/>
    </xf>
    <xf numFmtId="0" fontId="15" fillId="0" borderId="1" xfId="0" applyFont="1" applyFill="1" applyBorder="1" applyAlignment="1">
      <alignment horizontal="left" vertical="center" wrapText="1"/>
    </xf>
    <xf numFmtId="0" fontId="15" fillId="0" borderId="1" xfId="0" applyFont="1" applyFill="1" applyBorder="1" applyAlignment="1">
      <alignment horizontal="center" vertical="center" wrapText="1"/>
    </xf>
    <xf numFmtId="0" fontId="10" fillId="0" borderId="12" xfId="0" applyFont="1" applyFill="1" applyBorder="1" applyAlignment="1">
      <alignment horizontal="center" vertical="center" wrapText="1"/>
    </xf>
    <xf numFmtId="0" fontId="16" fillId="0" borderId="12" xfId="1" applyFont="1" applyBorder="1" applyAlignment="1">
      <alignment horizontal="center" vertical="center" wrapText="1"/>
    </xf>
    <xf numFmtId="0" fontId="10" fillId="0" borderId="12" xfId="1" applyFont="1" applyBorder="1" applyAlignment="1">
      <alignment horizontal="center" vertical="center" wrapText="1"/>
    </xf>
    <xf numFmtId="0" fontId="15" fillId="3" borderId="1" xfId="1" applyFont="1" applyFill="1" applyBorder="1" applyAlignment="1">
      <alignment horizontal="center" vertical="center" wrapText="1"/>
    </xf>
    <xf numFmtId="0" fontId="15" fillId="3" borderId="1" xfId="1" applyFont="1" applyFill="1" applyBorder="1" applyAlignment="1">
      <alignment horizontal="left" vertical="center" wrapText="1"/>
    </xf>
    <xf numFmtId="0" fontId="15" fillId="0" borderId="6" xfId="0" applyFont="1" applyFill="1" applyBorder="1" applyAlignment="1">
      <alignment horizontal="center" vertical="center" wrapText="1"/>
    </xf>
    <xf numFmtId="0" fontId="15" fillId="0" borderId="13" xfId="0" applyFont="1" applyFill="1" applyBorder="1" applyAlignment="1">
      <alignment horizontal="center" vertical="center" wrapText="1"/>
    </xf>
    <xf numFmtId="0" fontId="10" fillId="0" borderId="0" xfId="0" applyFont="1" applyFill="1" applyBorder="1" applyAlignment="1">
      <alignment horizontal="center" vertical="center" wrapText="1"/>
    </xf>
    <xf numFmtId="0" fontId="15" fillId="0" borderId="14" xfId="0" applyFont="1" applyFill="1" applyBorder="1" applyAlignment="1">
      <alignment horizontal="center" vertical="center" wrapText="1"/>
    </xf>
    <xf numFmtId="0" fontId="15" fillId="3" borderId="1" xfId="0" applyFont="1" applyFill="1" applyBorder="1" applyAlignment="1">
      <alignment horizontal="center" vertical="center" wrapText="1"/>
    </xf>
    <xf numFmtId="0" fontId="15" fillId="3" borderId="1" xfId="0" applyFont="1" applyFill="1" applyBorder="1" applyAlignment="1">
      <alignment horizontal="left" vertical="center" wrapText="1"/>
    </xf>
    <xf numFmtId="0" fontId="20" fillId="0" borderId="8" xfId="0" applyFont="1" applyBorder="1" applyAlignment="1">
      <alignment horizontal="center" vertical="center"/>
    </xf>
    <xf numFmtId="0" fontId="20" fillId="0" borderId="8" xfId="0" applyFont="1" applyBorder="1" applyAlignment="1">
      <alignment horizontal="center" vertical="center" wrapText="1"/>
    </xf>
    <xf numFmtId="0" fontId="19" fillId="0" borderId="0" xfId="0" applyFont="1" applyAlignment="1">
      <alignment horizontal="center"/>
    </xf>
    <xf numFmtId="0" fontId="20" fillId="0" borderId="0" xfId="0" applyFont="1" applyAlignment="1">
      <alignment horizontal="center" vertical="center"/>
    </xf>
    <xf numFmtId="0" fontId="20" fillId="4" borderId="9" xfId="0" applyFont="1" applyFill="1" applyBorder="1" applyAlignment="1">
      <alignment horizontal="center" vertical="center" wrapText="1"/>
    </xf>
    <xf numFmtId="0" fontId="20" fillId="4" borderId="11" xfId="0" applyFont="1" applyFill="1" applyBorder="1" applyAlignment="1">
      <alignment horizontal="center" vertical="center" wrapText="1"/>
    </xf>
    <xf numFmtId="0" fontId="20" fillId="0" borderId="15" xfId="0" applyFont="1" applyBorder="1" applyAlignment="1">
      <alignment horizontal="center" vertical="center"/>
    </xf>
    <xf numFmtId="0" fontId="20" fillId="4" borderId="10" xfId="0" applyFont="1" applyFill="1" applyBorder="1" applyAlignment="1">
      <alignment horizontal="center" vertical="center" wrapText="1"/>
    </xf>
    <xf numFmtId="0" fontId="20" fillId="4" borderId="16" xfId="0" applyFont="1" applyFill="1" applyBorder="1" applyAlignment="1">
      <alignment horizontal="center" vertical="center" wrapText="1"/>
    </xf>
    <xf numFmtId="0" fontId="20" fillId="4" borderId="17" xfId="0" applyFont="1" applyFill="1" applyBorder="1" applyAlignment="1">
      <alignment horizontal="center" vertical="center" wrapText="1"/>
    </xf>
  </cellXfs>
  <cellStyles count="16">
    <cellStyle name="Hipervínculo" xfId="7" builtinId="8"/>
    <cellStyle name="Millares [0]" xfId="12" builtinId="6"/>
    <cellStyle name="Millares 2" xfId="2" xr:uid="{00000000-0005-0000-0000-000002000000}"/>
    <cellStyle name="Millares 2 2" xfId="9" xr:uid="{00000000-0005-0000-0000-000003000000}"/>
    <cellStyle name="Normal" xfId="0" builtinId="0"/>
    <cellStyle name="Normal 2" xfId="4" xr:uid="{00000000-0005-0000-0000-000005000000}"/>
    <cellStyle name="Normal 2 2" xfId="1" xr:uid="{00000000-0005-0000-0000-000006000000}"/>
    <cellStyle name="Normal 2 3" xfId="10" xr:uid="{00000000-0005-0000-0000-000007000000}"/>
    <cellStyle name="Normal 2 4" xfId="14" xr:uid="{D1E87EBF-9A41-4398-B17D-23A2C638B016}"/>
    <cellStyle name="Normal 3" xfId="8" xr:uid="{00000000-0005-0000-0000-000008000000}"/>
    <cellStyle name="Normal 4" xfId="6" xr:uid="{00000000-0005-0000-0000-000009000000}"/>
    <cellStyle name="Normal 4 2" xfId="11" xr:uid="{00000000-0005-0000-0000-00000A000000}"/>
    <cellStyle name="Normal 4 3" xfId="15" xr:uid="{777B1716-9C08-4862-BD7B-EF036B92ACFB}"/>
    <cellStyle name="Normal 5" xfId="13" xr:uid="{00000000-0005-0000-0000-00000B000000}"/>
    <cellStyle name="Porcentaje 2" xfId="3" xr:uid="{00000000-0005-0000-0000-00000C000000}"/>
    <cellStyle name="Porcentual 2" xfId="5" xr:uid="{00000000-0005-0000-0000-00000D000000}"/>
  </cellStyles>
  <dxfs count="11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val="0"/>
        <i val="0"/>
        <color theme="1"/>
      </font>
      <fill>
        <patternFill>
          <bgColor rgb="FFFFFF00"/>
        </patternFill>
      </fill>
    </dxf>
    <dxf>
      <font>
        <color auto="1"/>
      </font>
      <fill>
        <patternFill>
          <bgColor rgb="FFFF0000"/>
        </patternFill>
      </fill>
    </dxf>
    <dxf>
      <font>
        <color theme="1"/>
      </font>
      <fill>
        <patternFill>
          <bgColor rgb="FF92D050"/>
        </patternFill>
      </fill>
    </dxf>
    <dxf>
      <fill>
        <patternFill>
          <bgColor rgb="FFFFC000"/>
        </patternFill>
      </fill>
    </dxf>
    <dxf>
      <font>
        <b val="0"/>
        <i val="0"/>
        <color theme="1"/>
      </font>
      <fill>
        <patternFill>
          <bgColor rgb="FFFFFF00"/>
        </patternFill>
      </fill>
    </dxf>
    <dxf>
      <font>
        <color auto="1"/>
      </font>
      <fill>
        <patternFill>
          <bgColor rgb="FFFF0000"/>
        </patternFill>
      </fill>
    </dxf>
    <dxf>
      <font>
        <color theme="1"/>
      </font>
      <fill>
        <patternFill>
          <bgColor rgb="FF92D050"/>
        </patternFill>
      </fill>
    </dxf>
    <dxf>
      <fill>
        <patternFill>
          <bgColor rgb="FFFFC000"/>
        </patternFill>
      </fill>
    </dxf>
    <dxf>
      <font>
        <b val="0"/>
        <i val="0"/>
        <color theme="1"/>
      </font>
      <fill>
        <patternFill>
          <bgColor rgb="FFFFFF00"/>
        </patternFill>
      </fill>
    </dxf>
    <dxf>
      <font>
        <color auto="1"/>
      </font>
      <fill>
        <patternFill>
          <bgColor rgb="FFFF0000"/>
        </patternFill>
      </fill>
    </dxf>
    <dxf>
      <font>
        <color theme="1"/>
      </font>
      <fill>
        <patternFill>
          <bgColor rgb="FF92D050"/>
        </patternFill>
      </fill>
    </dxf>
    <dxf>
      <fill>
        <patternFill>
          <bgColor rgb="FFFFC000"/>
        </patternFill>
      </fill>
    </dxf>
    <dxf>
      <font>
        <b val="0"/>
        <i val="0"/>
        <color theme="1"/>
      </font>
      <fill>
        <patternFill>
          <bgColor rgb="FFFFFF00"/>
        </patternFill>
      </fill>
    </dxf>
    <dxf>
      <font>
        <color auto="1"/>
      </font>
      <fill>
        <patternFill>
          <bgColor rgb="FFFF0000"/>
        </patternFill>
      </fill>
    </dxf>
    <dxf>
      <font>
        <color theme="1"/>
      </font>
      <fill>
        <patternFill>
          <bgColor rgb="FF92D050"/>
        </patternFill>
      </fill>
    </dxf>
    <dxf>
      <fill>
        <patternFill>
          <bgColor rgb="FFFFC000"/>
        </patternFill>
      </fill>
    </dxf>
    <dxf>
      <font>
        <b val="0"/>
        <i val="0"/>
        <color theme="1"/>
      </font>
      <fill>
        <patternFill>
          <bgColor rgb="FFFFFF00"/>
        </patternFill>
      </fill>
    </dxf>
    <dxf>
      <font>
        <color auto="1"/>
      </font>
      <fill>
        <patternFill>
          <bgColor rgb="FFFF0000"/>
        </patternFill>
      </fill>
    </dxf>
    <dxf>
      <font>
        <color theme="1"/>
      </font>
      <fill>
        <patternFill>
          <bgColor rgb="FF92D050"/>
        </patternFill>
      </fill>
    </dxf>
    <dxf>
      <fill>
        <patternFill>
          <bgColor rgb="FFFFC000"/>
        </patternFill>
      </fill>
    </dxf>
    <dxf>
      <font>
        <b val="0"/>
        <i val="0"/>
        <color theme="1"/>
      </font>
      <fill>
        <patternFill>
          <bgColor rgb="FFFFFF00"/>
        </patternFill>
      </fill>
    </dxf>
    <dxf>
      <font>
        <color auto="1"/>
      </font>
      <fill>
        <patternFill>
          <bgColor rgb="FFFF0000"/>
        </patternFill>
      </fill>
    </dxf>
    <dxf>
      <font>
        <color theme="1"/>
      </font>
      <fill>
        <patternFill>
          <bgColor rgb="FF92D050"/>
        </patternFill>
      </fill>
    </dxf>
    <dxf>
      <fill>
        <patternFill>
          <bgColor rgb="FFFFC000"/>
        </patternFill>
      </fill>
    </dxf>
    <dxf>
      <font>
        <b val="0"/>
        <i val="0"/>
        <color theme="1"/>
      </font>
      <fill>
        <patternFill>
          <bgColor rgb="FFFFFF00"/>
        </patternFill>
      </fill>
    </dxf>
    <dxf>
      <font>
        <color auto="1"/>
      </font>
      <fill>
        <patternFill>
          <bgColor rgb="FFFF0000"/>
        </patternFill>
      </fill>
    </dxf>
    <dxf>
      <font>
        <color theme="1"/>
      </font>
      <fill>
        <patternFill>
          <bgColor rgb="FF92D050"/>
        </patternFill>
      </fill>
    </dxf>
    <dxf>
      <fill>
        <patternFill>
          <bgColor rgb="FFFFC000"/>
        </patternFill>
      </fill>
    </dxf>
    <dxf>
      <font>
        <b val="0"/>
        <i val="0"/>
        <color theme="1"/>
      </font>
      <fill>
        <patternFill>
          <bgColor rgb="FFFFFF00"/>
        </patternFill>
      </fill>
    </dxf>
    <dxf>
      <font>
        <color auto="1"/>
      </font>
      <fill>
        <patternFill>
          <bgColor rgb="FFFF0000"/>
        </patternFill>
      </fill>
    </dxf>
    <dxf>
      <font>
        <color theme="1"/>
      </font>
      <fill>
        <patternFill>
          <bgColor rgb="FF92D050"/>
        </patternFill>
      </fill>
    </dxf>
    <dxf>
      <fill>
        <patternFill>
          <bgColor rgb="FFFFC000"/>
        </patternFill>
      </fill>
    </dxf>
    <dxf>
      <font>
        <b val="0"/>
        <i val="0"/>
        <color theme="1"/>
      </font>
      <fill>
        <patternFill>
          <bgColor rgb="FFFFFF00"/>
        </patternFill>
      </fill>
    </dxf>
    <dxf>
      <font>
        <color auto="1"/>
      </font>
      <fill>
        <patternFill>
          <bgColor rgb="FFFF0000"/>
        </patternFill>
      </fill>
    </dxf>
    <dxf>
      <font>
        <color theme="1"/>
      </font>
      <fill>
        <patternFill>
          <bgColor rgb="FF92D050"/>
        </patternFill>
      </fill>
    </dxf>
    <dxf>
      <fill>
        <patternFill>
          <bgColor rgb="FFFFC000"/>
        </patternFill>
      </fill>
    </dxf>
    <dxf>
      <font>
        <b val="0"/>
        <i val="0"/>
        <color theme="1"/>
      </font>
      <fill>
        <patternFill>
          <bgColor rgb="FFFFFF00"/>
        </patternFill>
      </fill>
    </dxf>
    <dxf>
      <font>
        <color auto="1"/>
      </font>
      <fill>
        <patternFill>
          <bgColor rgb="FFFF0000"/>
        </patternFill>
      </fill>
    </dxf>
    <dxf>
      <font>
        <color theme="1"/>
      </font>
      <fill>
        <patternFill>
          <bgColor rgb="FF92D050"/>
        </patternFill>
      </fill>
    </dxf>
    <dxf>
      <fill>
        <patternFill>
          <bgColor rgb="FFFFC000"/>
        </patternFill>
      </fill>
    </dxf>
    <dxf>
      <font>
        <b val="0"/>
        <i val="0"/>
        <color theme="1"/>
      </font>
      <fill>
        <patternFill>
          <bgColor rgb="FFFFFF00"/>
        </patternFill>
      </fill>
    </dxf>
    <dxf>
      <font>
        <color auto="1"/>
      </font>
      <fill>
        <patternFill>
          <bgColor rgb="FFFF0000"/>
        </patternFill>
      </fill>
    </dxf>
    <dxf>
      <font>
        <color theme="1"/>
      </font>
      <fill>
        <patternFill>
          <bgColor rgb="FF92D050"/>
        </patternFill>
      </fill>
    </dxf>
    <dxf>
      <fill>
        <patternFill>
          <bgColor rgb="FFFFC000"/>
        </patternFill>
      </fill>
    </dxf>
    <dxf>
      <font>
        <b val="0"/>
        <i val="0"/>
        <color theme="1"/>
      </font>
      <fill>
        <patternFill>
          <bgColor rgb="FFFFFF00"/>
        </patternFill>
      </fill>
    </dxf>
    <dxf>
      <font>
        <color auto="1"/>
      </font>
      <fill>
        <patternFill>
          <bgColor rgb="FFFF0000"/>
        </patternFill>
      </fill>
    </dxf>
    <dxf>
      <font>
        <color theme="1"/>
      </font>
      <fill>
        <patternFill>
          <bgColor rgb="FF92D050"/>
        </patternFill>
      </fill>
    </dxf>
    <dxf>
      <fill>
        <patternFill>
          <bgColor rgb="FFFFC000"/>
        </patternFill>
      </fill>
    </dxf>
    <dxf>
      <font>
        <b val="0"/>
        <i val="0"/>
        <color theme="1"/>
      </font>
      <fill>
        <patternFill>
          <bgColor rgb="FFFFFF00"/>
        </patternFill>
      </fill>
    </dxf>
    <dxf>
      <font>
        <color auto="1"/>
      </font>
      <fill>
        <patternFill>
          <bgColor rgb="FFFF0000"/>
        </patternFill>
      </fill>
    </dxf>
    <dxf>
      <font>
        <color theme="1"/>
      </font>
      <fill>
        <patternFill>
          <bgColor rgb="FF92D050"/>
        </patternFill>
      </fill>
    </dxf>
    <dxf>
      <fill>
        <patternFill>
          <bgColor rgb="FFFFC000"/>
        </patternFill>
      </fill>
    </dxf>
    <dxf>
      <font>
        <b val="0"/>
        <i val="0"/>
        <color theme="1"/>
      </font>
      <fill>
        <patternFill>
          <bgColor rgb="FFFFFF00"/>
        </patternFill>
      </fill>
    </dxf>
    <dxf>
      <font>
        <color auto="1"/>
      </font>
      <fill>
        <patternFill>
          <bgColor rgb="FFFF0000"/>
        </patternFill>
      </fill>
    </dxf>
    <dxf>
      <font>
        <color theme="1"/>
      </font>
      <fill>
        <patternFill>
          <bgColor rgb="FF92D050"/>
        </patternFill>
      </fill>
    </dxf>
    <dxf>
      <fill>
        <patternFill>
          <bgColor rgb="FFFFC000"/>
        </patternFill>
      </fill>
    </dxf>
    <dxf>
      <font>
        <b val="0"/>
        <i val="0"/>
        <color theme="1"/>
      </font>
      <fill>
        <patternFill>
          <bgColor rgb="FFFFFF00"/>
        </patternFill>
      </fill>
    </dxf>
    <dxf>
      <font>
        <color auto="1"/>
      </font>
      <fill>
        <patternFill>
          <bgColor rgb="FFFF0000"/>
        </patternFill>
      </fill>
    </dxf>
    <dxf>
      <font>
        <color theme="1"/>
      </font>
      <fill>
        <patternFill>
          <bgColor rgb="FF92D050"/>
        </patternFill>
      </fill>
    </dxf>
    <dxf>
      <fill>
        <patternFill>
          <bgColor rgb="FFFFC000"/>
        </patternFill>
      </fill>
    </dxf>
    <dxf>
      <font>
        <b val="0"/>
        <i val="0"/>
        <color theme="1"/>
      </font>
      <fill>
        <patternFill>
          <bgColor rgb="FFFFFF00"/>
        </patternFill>
      </fill>
    </dxf>
    <dxf>
      <font>
        <color auto="1"/>
      </font>
      <fill>
        <patternFill>
          <bgColor rgb="FFFF0000"/>
        </patternFill>
      </fill>
    </dxf>
    <dxf>
      <font>
        <color theme="1"/>
      </font>
      <fill>
        <patternFill>
          <bgColor rgb="FF92D050"/>
        </patternFill>
      </fill>
    </dxf>
    <dxf>
      <fill>
        <patternFill>
          <bgColor rgb="FFFFC000"/>
        </patternFill>
      </fill>
    </dxf>
    <dxf>
      <font>
        <b val="0"/>
        <i val="0"/>
        <color theme="1"/>
      </font>
      <fill>
        <patternFill>
          <bgColor rgb="FFFFFF00"/>
        </patternFill>
      </fill>
    </dxf>
    <dxf>
      <font>
        <color auto="1"/>
      </font>
      <fill>
        <patternFill>
          <bgColor rgb="FFFF0000"/>
        </patternFill>
      </fill>
    </dxf>
    <dxf>
      <font>
        <color theme="1"/>
      </font>
      <fill>
        <patternFill>
          <bgColor rgb="FF92D050"/>
        </patternFill>
      </fill>
    </dxf>
    <dxf>
      <fill>
        <patternFill>
          <bgColor rgb="FFFFC000"/>
        </patternFill>
      </fill>
    </dxf>
    <dxf>
      <font>
        <b val="0"/>
        <i val="0"/>
        <color theme="1"/>
      </font>
      <fill>
        <patternFill>
          <bgColor rgb="FFFFFF00"/>
        </patternFill>
      </fill>
    </dxf>
    <dxf>
      <font>
        <color auto="1"/>
      </font>
      <fill>
        <patternFill>
          <bgColor rgb="FFFF0000"/>
        </patternFill>
      </fill>
    </dxf>
    <dxf>
      <font>
        <color theme="1"/>
      </font>
      <fill>
        <patternFill>
          <bgColor rgb="FF92D050"/>
        </patternFill>
      </fill>
    </dxf>
    <dxf>
      <fill>
        <patternFill>
          <bgColor rgb="FFFFC000"/>
        </patternFill>
      </fill>
    </dxf>
    <dxf>
      <font>
        <b val="0"/>
        <i val="0"/>
        <color theme="1"/>
      </font>
      <fill>
        <patternFill>
          <bgColor rgb="FFFFFF00"/>
        </patternFill>
      </fill>
    </dxf>
    <dxf>
      <font>
        <color auto="1"/>
      </font>
      <fill>
        <patternFill>
          <bgColor rgb="FFFF0000"/>
        </patternFill>
      </fill>
    </dxf>
    <dxf>
      <font>
        <color theme="1"/>
      </font>
      <fill>
        <patternFill>
          <bgColor rgb="FF92D050"/>
        </patternFill>
      </fill>
    </dxf>
    <dxf>
      <fill>
        <patternFill>
          <bgColor rgb="FFFFC000"/>
        </patternFill>
      </fill>
    </dxf>
    <dxf>
      <font>
        <color rgb="FF000000"/>
      </font>
      <fill>
        <patternFill patternType="solid">
          <fgColor rgb="FFFFFF00"/>
          <bgColor rgb="FFFFFF00"/>
        </patternFill>
      </fill>
    </dxf>
    <dxf>
      <fill>
        <patternFill patternType="solid">
          <fgColor rgb="FFFF0000"/>
          <bgColor rgb="FFFF0000"/>
        </patternFill>
      </fill>
    </dxf>
    <dxf>
      <font>
        <color rgb="FF000000"/>
      </font>
      <fill>
        <patternFill patternType="solid">
          <fgColor rgb="FF92D050"/>
          <bgColor rgb="FF92D050"/>
        </patternFill>
      </fill>
    </dxf>
    <dxf>
      <fill>
        <patternFill patternType="solid">
          <fgColor rgb="FFFFC000"/>
          <bgColor rgb="FFFFC000"/>
        </patternFill>
      </fill>
    </dxf>
    <dxf>
      <font>
        <b val="0"/>
        <i val="0"/>
        <color theme="1"/>
      </font>
      <fill>
        <patternFill>
          <bgColor rgb="FFFFFF00"/>
        </patternFill>
      </fill>
    </dxf>
    <dxf>
      <font>
        <color auto="1"/>
      </font>
      <fill>
        <patternFill>
          <bgColor rgb="FFFF0000"/>
        </patternFill>
      </fill>
    </dxf>
    <dxf>
      <font>
        <color theme="1"/>
      </font>
      <fill>
        <patternFill>
          <bgColor rgb="FF92D050"/>
        </patternFill>
      </fill>
    </dxf>
    <dxf>
      <fill>
        <patternFill>
          <bgColor rgb="FFFFC000"/>
        </patternFill>
      </fill>
    </dxf>
    <dxf>
      <font>
        <b val="0"/>
        <i val="0"/>
        <color theme="1"/>
      </font>
      <fill>
        <patternFill>
          <bgColor rgb="FFFFFF00"/>
        </patternFill>
      </fill>
    </dxf>
    <dxf>
      <font>
        <color auto="1"/>
      </font>
      <fill>
        <patternFill>
          <bgColor rgb="FFFF0000"/>
        </patternFill>
      </fill>
    </dxf>
    <dxf>
      <font>
        <color theme="1"/>
      </font>
      <fill>
        <patternFill>
          <bgColor rgb="FF92D050"/>
        </patternFill>
      </fill>
    </dxf>
    <dxf>
      <fill>
        <patternFill>
          <bgColor rgb="FFFFC000"/>
        </patternFill>
      </fill>
    </dxf>
    <dxf>
      <font>
        <b val="0"/>
        <i val="0"/>
        <color theme="1"/>
      </font>
      <fill>
        <patternFill>
          <bgColor rgb="FFFFFF00"/>
        </patternFill>
      </fill>
    </dxf>
    <dxf>
      <font>
        <color auto="1"/>
      </font>
      <fill>
        <patternFill>
          <bgColor rgb="FFFF0000"/>
        </patternFill>
      </fill>
    </dxf>
    <dxf>
      <font>
        <color theme="1"/>
      </font>
      <fill>
        <patternFill>
          <bgColor rgb="FF92D050"/>
        </patternFill>
      </fill>
    </dxf>
    <dxf>
      <fill>
        <patternFill>
          <bgColor rgb="FFFFC000"/>
        </patternFill>
      </fill>
    </dxf>
    <dxf>
      <font>
        <b val="0"/>
        <i val="0"/>
        <color theme="1"/>
      </font>
      <fill>
        <patternFill>
          <bgColor rgb="FFFFFF00"/>
        </patternFill>
      </fill>
    </dxf>
    <dxf>
      <font>
        <color auto="1"/>
      </font>
      <fill>
        <patternFill>
          <bgColor rgb="FFFF0000"/>
        </patternFill>
      </fill>
    </dxf>
    <dxf>
      <font>
        <color theme="1"/>
      </font>
      <fill>
        <patternFill>
          <bgColor rgb="FF92D050"/>
        </patternFill>
      </fill>
    </dxf>
    <dxf>
      <fill>
        <patternFill>
          <bgColor rgb="FFFFC000"/>
        </patternFill>
      </fill>
    </dxf>
    <dxf>
      <font>
        <b val="0"/>
        <i val="0"/>
        <color theme="1"/>
      </font>
      <fill>
        <patternFill>
          <bgColor rgb="FFFFFF00"/>
        </patternFill>
      </fill>
    </dxf>
    <dxf>
      <font>
        <color auto="1"/>
      </font>
      <fill>
        <patternFill>
          <bgColor rgb="FFFF0000"/>
        </patternFill>
      </fill>
    </dxf>
    <dxf>
      <font>
        <color theme="1"/>
      </font>
      <fill>
        <patternFill>
          <bgColor rgb="FF92D050"/>
        </patternFill>
      </fill>
    </dxf>
    <dxf>
      <fill>
        <patternFill>
          <bgColor rgb="FFFFC000"/>
        </patternFill>
      </fill>
    </dxf>
    <dxf>
      <font>
        <b val="0"/>
        <i val="0"/>
        <color theme="1"/>
      </font>
      <fill>
        <patternFill>
          <bgColor rgb="FFFFFF00"/>
        </patternFill>
      </fill>
    </dxf>
    <dxf>
      <font>
        <color auto="1"/>
      </font>
      <fill>
        <patternFill>
          <bgColor rgb="FFFF0000"/>
        </patternFill>
      </fill>
    </dxf>
    <dxf>
      <font>
        <color theme="1"/>
      </font>
      <fill>
        <patternFill>
          <bgColor rgb="FF92D050"/>
        </patternFill>
      </fill>
    </dxf>
    <dxf>
      <fill>
        <patternFill>
          <bgColor rgb="FFFFC000"/>
        </patternFill>
      </fill>
    </dxf>
    <dxf>
      <font>
        <b val="0"/>
        <i val="0"/>
        <color theme="1"/>
      </font>
      <fill>
        <patternFill>
          <bgColor rgb="FFFFFF00"/>
        </patternFill>
      </fill>
    </dxf>
    <dxf>
      <font>
        <color auto="1"/>
      </font>
      <fill>
        <patternFill>
          <bgColor rgb="FFFF0000"/>
        </patternFill>
      </fill>
    </dxf>
    <dxf>
      <font>
        <color theme="1"/>
      </font>
      <fill>
        <patternFill>
          <bgColor rgb="FF92D050"/>
        </patternFill>
      </fill>
    </dxf>
    <dxf>
      <fill>
        <patternFill>
          <bgColor rgb="FFFFC000"/>
        </patternFill>
      </fill>
    </dxf>
    <dxf>
      <font>
        <b val="0"/>
        <i val="0"/>
        <color theme="1"/>
      </font>
      <fill>
        <patternFill>
          <bgColor rgb="FFFFFF00"/>
        </patternFill>
      </fill>
    </dxf>
    <dxf>
      <font>
        <color auto="1"/>
      </font>
      <fill>
        <patternFill>
          <bgColor rgb="FFFF0000"/>
        </patternFill>
      </fill>
    </dxf>
    <dxf>
      <font>
        <color theme="1"/>
      </font>
      <fill>
        <patternFill>
          <bgColor rgb="FF92D050"/>
        </patternFill>
      </fill>
    </dxf>
    <dxf>
      <fill>
        <patternFill>
          <bgColor rgb="FFFFC000"/>
        </patternFill>
      </fill>
    </dxf>
  </dxfs>
  <tableStyles count="0" defaultTableStyle="TableStyleMedium9" defaultPivotStyle="PivotStyleLight16"/>
  <colors>
    <mruColors>
      <color rgb="FF85DFFF"/>
      <color rgb="FFFFCCFF"/>
      <color rgb="FFFFFFA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externalLink" Target="externalLinks/externalLink8.xml"/><Relationship Id="rId2" Type="http://schemas.openxmlformats.org/officeDocument/2006/relationships/worksheet" Target="worksheets/sheet2.xml"/><Relationship Id="rId16" Type="http://schemas.openxmlformats.org/officeDocument/2006/relationships/externalLink" Target="externalLinks/externalLink7.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externalLink" Target="externalLinks/externalLink6.xml"/><Relationship Id="rId10" Type="http://schemas.openxmlformats.org/officeDocument/2006/relationships/externalLink" Target="externalLinks/externalLink1.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7.png"/></Relationships>
</file>

<file path=xl/drawings/_rels/drawing8.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7.png"/></Relationships>
</file>

<file path=xl/drawings/drawing1.xml><?xml version="1.0" encoding="utf-8"?>
<xdr:wsDr xmlns:xdr="http://schemas.openxmlformats.org/drawingml/2006/spreadsheetDrawing" xmlns:a="http://schemas.openxmlformats.org/drawingml/2006/main">
  <xdr:twoCellAnchor editAs="oneCell">
    <xdr:from>
      <xdr:col>0</xdr:col>
      <xdr:colOff>137580</xdr:colOff>
      <xdr:row>0</xdr:row>
      <xdr:rowOff>74082</xdr:rowOff>
    </xdr:from>
    <xdr:to>
      <xdr:col>0</xdr:col>
      <xdr:colOff>889000</xdr:colOff>
      <xdr:row>0</xdr:row>
      <xdr:rowOff>820426</xdr:rowOff>
    </xdr:to>
    <xdr:pic>
      <xdr:nvPicPr>
        <xdr:cNvPr id="3" name="Imagen 2">
          <a:extLst>
            <a:ext uri="{FF2B5EF4-FFF2-40B4-BE49-F238E27FC236}">
              <a16:creationId xmlns:a16="http://schemas.microsoft.com/office/drawing/2014/main" id="{55C229D1-3599-475A-9220-A12CA897E83F}"/>
            </a:ext>
          </a:extLst>
        </xdr:cNvPr>
        <xdr:cNvPicPr>
          <a:picLocks noChangeAspect="1"/>
        </xdr:cNvPicPr>
      </xdr:nvPicPr>
      <xdr:blipFill>
        <a:blip xmlns:r="http://schemas.openxmlformats.org/officeDocument/2006/relationships" r:embed="rId1"/>
        <a:stretch>
          <a:fillRect/>
        </a:stretch>
      </xdr:blipFill>
      <xdr:spPr>
        <a:xfrm>
          <a:off x="137580" y="74082"/>
          <a:ext cx="751420" cy="74634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219363</xdr:colOff>
      <xdr:row>0</xdr:row>
      <xdr:rowOff>167408</xdr:rowOff>
    </xdr:from>
    <xdr:to>
      <xdr:col>1</xdr:col>
      <xdr:colOff>412750</xdr:colOff>
      <xdr:row>2</xdr:row>
      <xdr:rowOff>323272</xdr:rowOff>
    </xdr:to>
    <xdr:pic>
      <xdr:nvPicPr>
        <xdr:cNvPr id="2" name="Picture 309" descr="Escudo color CVP">
          <a:extLst>
            <a:ext uri="{FF2B5EF4-FFF2-40B4-BE49-F238E27FC236}">
              <a16:creationId xmlns:a16="http://schemas.microsoft.com/office/drawing/2014/main" id="{E7D14AEE-3BBD-4ED2-8501-D7F9BBAE7A7C}"/>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167408"/>
          <a:ext cx="0" cy="917864"/>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95250</xdr:colOff>
      <xdr:row>0</xdr:row>
      <xdr:rowOff>105830</xdr:rowOff>
    </xdr:from>
    <xdr:to>
      <xdr:col>1</xdr:col>
      <xdr:colOff>716273</xdr:colOff>
      <xdr:row>0</xdr:row>
      <xdr:rowOff>1002020</xdr:rowOff>
    </xdr:to>
    <xdr:pic>
      <xdr:nvPicPr>
        <xdr:cNvPr id="2" name="Imagen 1">
          <a:extLst>
            <a:ext uri="{FF2B5EF4-FFF2-40B4-BE49-F238E27FC236}">
              <a16:creationId xmlns:a16="http://schemas.microsoft.com/office/drawing/2014/main" id="{169CCCC9-D8B2-4E0E-884D-CF99BCB09834}"/>
            </a:ext>
          </a:extLst>
        </xdr:cNvPr>
        <xdr:cNvPicPr>
          <a:picLocks noChangeAspect="1"/>
        </xdr:cNvPicPr>
      </xdr:nvPicPr>
      <xdr:blipFill>
        <a:blip xmlns:r="http://schemas.openxmlformats.org/officeDocument/2006/relationships" r:embed="rId1"/>
        <a:stretch>
          <a:fillRect/>
        </a:stretch>
      </xdr:blipFill>
      <xdr:spPr>
        <a:xfrm>
          <a:off x="95250" y="105830"/>
          <a:ext cx="896190" cy="896190"/>
        </a:xfrm>
        <a:prstGeom prst="rect">
          <a:avLst/>
        </a:prstGeom>
      </xdr:spPr>
    </xdr:pic>
    <xdr:clientData/>
  </xdr:twoCellAnchor>
  <xdr:twoCellAnchor editAs="oneCell">
    <xdr:from>
      <xdr:col>9</xdr:col>
      <xdr:colOff>751411</xdr:colOff>
      <xdr:row>0</xdr:row>
      <xdr:rowOff>95249</xdr:rowOff>
    </xdr:from>
    <xdr:to>
      <xdr:col>11</xdr:col>
      <xdr:colOff>1233866</xdr:colOff>
      <xdr:row>0</xdr:row>
      <xdr:rowOff>1015825</xdr:rowOff>
    </xdr:to>
    <xdr:pic>
      <xdr:nvPicPr>
        <xdr:cNvPr id="3" name="Imagen 2">
          <a:extLst>
            <a:ext uri="{FF2B5EF4-FFF2-40B4-BE49-F238E27FC236}">
              <a16:creationId xmlns:a16="http://schemas.microsoft.com/office/drawing/2014/main" id="{3B3F5FB6-C2E4-4F18-9EE7-68A9FB9381E6}"/>
            </a:ext>
          </a:extLst>
        </xdr:cNvPr>
        <xdr:cNvPicPr>
          <a:picLocks noChangeAspect="1"/>
        </xdr:cNvPicPr>
      </xdr:nvPicPr>
      <xdr:blipFill>
        <a:blip xmlns:r="http://schemas.openxmlformats.org/officeDocument/2006/relationships" r:embed="rId2"/>
        <a:stretch>
          <a:fillRect/>
        </a:stretch>
      </xdr:blipFill>
      <xdr:spPr>
        <a:xfrm>
          <a:off x="11027828" y="95249"/>
          <a:ext cx="2249872" cy="92057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105830</xdr:colOff>
      <xdr:row>0</xdr:row>
      <xdr:rowOff>116413</xdr:rowOff>
    </xdr:from>
    <xdr:to>
      <xdr:col>1</xdr:col>
      <xdr:colOff>711783</xdr:colOff>
      <xdr:row>0</xdr:row>
      <xdr:rowOff>1012603</xdr:rowOff>
    </xdr:to>
    <xdr:pic>
      <xdr:nvPicPr>
        <xdr:cNvPr id="2" name="Imagen 1">
          <a:extLst>
            <a:ext uri="{FF2B5EF4-FFF2-40B4-BE49-F238E27FC236}">
              <a16:creationId xmlns:a16="http://schemas.microsoft.com/office/drawing/2014/main" id="{8C42DF27-EF0C-4888-B0D5-7E5BECAF085F}"/>
            </a:ext>
          </a:extLst>
        </xdr:cNvPr>
        <xdr:cNvPicPr>
          <a:picLocks noChangeAspect="1"/>
        </xdr:cNvPicPr>
      </xdr:nvPicPr>
      <xdr:blipFill>
        <a:blip xmlns:r="http://schemas.openxmlformats.org/officeDocument/2006/relationships" r:embed="rId1"/>
        <a:stretch>
          <a:fillRect/>
        </a:stretch>
      </xdr:blipFill>
      <xdr:spPr>
        <a:xfrm>
          <a:off x="105830" y="116413"/>
          <a:ext cx="902286" cy="896190"/>
        </a:xfrm>
        <a:prstGeom prst="rect">
          <a:avLst/>
        </a:prstGeom>
      </xdr:spPr>
    </xdr:pic>
    <xdr:clientData/>
  </xdr:twoCellAnchor>
  <xdr:twoCellAnchor editAs="oneCell">
    <xdr:from>
      <xdr:col>8</xdr:col>
      <xdr:colOff>698501</xdr:colOff>
      <xdr:row>0</xdr:row>
      <xdr:rowOff>63498</xdr:rowOff>
    </xdr:from>
    <xdr:to>
      <xdr:col>9</xdr:col>
      <xdr:colOff>1529954</xdr:colOff>
      <xdr:row>0</xdr:row>
      <xdr:rowOff>984074</xdr:rowOff>
    </xdr:to>
    <xdr:pic>
      <xdr:nvPicPr>
        <xdr:cNvPr id="3" name="Imagen 2">
          <a:extLst>
            <a:ext uri="{FF2B5EF4-FFF2-40B4-BE49-F238E27FC236}">
              <a16:creationId xmlns:a16="http://schemas.microsoft.com/office/drawing/2014/main" id="{D65C04EE-DDE5-4B05-BC6C-E7C55FBED63B}"/>
            </a:ext>
          </a:extLst>
        </xdr:cNvPr>
        <xdr:cNvPicPr>
          <a:picLocks noChangeAspect="1"/>
        </xdr:cNvPicPr>
      </xdr:nvPicPr>
      <xdr:blipFill>
        <a:blip xmlns:r="http://schemas.openxmlformats.org/officeDocument/2006/relationships" r:embed="rId2"/>
        <a:stretch>
          <a:fillRect/>
        </a:stretch>
      </xdr:blipFill>
      <xdr:spPr>
        <a:xfrm>
          <a:off x="11906251" y="63498"/>
          <a:ext cx="2249619" cy="92057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127007</xdr:colOff>
      <xdr:row>0</xdr:row>
      <xdr:rowOff>105829</xdr:rowOff>
    </xdr:from>
    <xdr:to>
      <xdr:col>1</xdr:col>
      <xdr:colOff>651352</xdr:colOff>
      <xdr:row>0</xdr:row>
      <xdr:rowOff>952498</xdr:rowOff>
    </xdr:to>
    <xdr:pic>
      <xdr:nvPicPr>
        <xdr:cNvPr id="2" name="Imagen 1">
          <a:extLst>
            <a:ext uri="{FF2B5EF4-FFF2-40B4-BE49-F238E27FC236}">
              <a16:creationId xmlns:a16="http://schemas.microsoft.com/office/drawing/2014/main" id="{186B22CA-4741-40C9-BFEE-C67696BA460A}"/>
            </a:ext>
          </a:extLst>
        </xdr:cNvPr>
        <xdr:cNvPicPr>
          <a:picLocks noChangeAspect="1"/>
        </xdr:cNvPicPr>
      </xdr:nvPicPr>
      <xdr:blipFill>
        <a:blip xmlns:r="http://schemas.openxmlformats.org/officeDocument/2006/relationships" r:embed="rId1"/>
        <a:stretch>
          <a:fillRect/>
        </a:stretch>
      </xdr:blipFill>
      <xdr:spPr>
        <a:xfrm>
          <a:off x="127007" y="105829"/>
          <a:ext cx="848195" cy="846669"/>
        </a:xfrm>
        <a:prstGeom prst="rect">
          <a:avLst/>
        </a:prstGeom>
      </xdr:spPr>
    </xdr:pic>
    <xdr:clientData/>
  </xdr:twoCellAnchor>
  <xdr:twoCellAnchor editAs="oneCell">
    <xdr:from>
      <xdr:col>8</xdr:col>
      <xdr:colOff>592659</xdr:colOff>
      <xdr:row>0</xdr:row>
      <xdr:rowOff>63498</xdr:rowOff>
    </xdr:from>
    <xdr:to>
      <xdr:col>9</xdr:col>
      <xdr:colOff>1667528</xdr:colOff>
      <xdr:row>0</xdr:row>
      <xdr:rowOff>984074</xdr:rowOff>
    </xdr:to>
    <xdr:pic>
      <xdr:nvPicPr>
        <xdr:cNvPr id="3" name="Imagen 2">
          <a:extLst>
            <a:ext uri="{FF2B5EF4-FFF2-40B4-BE49-F238E27FC236}">
              <a16:creationId xmlns:a16="http://schemas.microsoft.com/office/drawing/2014/main" id="{23732FE9-2799-4780-811A-644406EFB99A}"/>
            </a:ext>
          </a:extLst>
        </xdr:cNvPr>
        <xdr:cNvPicPr>
          <a:picLocks noChangeAspect="1"/>
        </xdr:cNvPicPr>
      </xdr:nvPicPr>
      <xdr:blipFill>
        <a:blip xmlns:r="http://schemas.openxmlformats.org/officeDocument/2006/relationships" r:embed="rId2"/>
        <a:stretch>
          <a:fillRect/>
        </a:stretch>
      </xdr:blipFill>
      <xdr:spPr>
        <a:xfrm>
          <a:off x="11184459" y="63498"/>
          <a:ext cx="2246444" cy="920576"/>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149229</xdr:colOff>
      <xdr:row>0</xdr:row>
      <xdr:rowOff>105830</xdr:rowOff>
    </xdr:from>
    <xdr:to>
      <xdr:col>1</xdr:col>
      <xdr:colOff>692971</xdr:colOff>
      <xdr:row>0</xdr:row>
      <xdr:rowOff>941916</xdr:rowOff>
    </xdr:to>
    <xdr:pic>
      <xdr:nvPicPr>
        <xdr:cNvPr id="2" name="Imagen 1">
          <a:extLst>
            <a:ext uri="{FF2B5EF4-FFF2-40B4-BE49-F238E27FC236}">
              <a16:creationId xmlns:a16="http://schemas.microsoft.com/office/drawing/2014/main" id="{063D5177-BA83-495D-AD8D-074E98ABC029}"/>
            </a:ext>
          </a:extLst>
        </xdr:cNvPr>
        <xdr:cNvPicPr>
          <a:picLocks noChangeAspect="1"/>
        </xdr:cNvPicPr>
      </xdr:nvPicPr>
      <xdr:blipFill>
        <a:blip xmlns:r="http://schemas.openxmlformats.org/officeDocument/2006/relationships" r:embed="rId1"/>
        <a:stretch>
          <a:fillRect/>
        </a:stretch>
      </xdr:blipFill>
      <xdr:spPr>
        <a:xfrm>
          <a:off x="149229" y="105830"/>
          <a:ext cx="850659" cy="836086"/>
        </a:xfrm>
        <a:prstGeom prst="rect">
          <a:avLst/>
        </a:prstGeom>
      </xdr:spPr>
    </xdr:pic>
    <xdr:clientData/>
  </xdr:twoCellAnchor>
  <xdr:twoCellAnchor editAs="oneCell">
    <xdr:from>
      <xdr:col>9</xdr:col>
      <xdr:colOff>550327</xdr:colOff>
      <xdr:row>0</xdr:row>
      <xdr:rowOff>42332</xdr:rowOff>
    </xdr:from>
    <xdr:to>
      <xdr:col>10</xdr:col>
      <xdr:colOff>1664998</xdr:colOff>
      <xdr:row>0</xdr:row>
      <xdr:rowOff>961326</xdr:rowOff>
    </xdr:to>
    <xdr:pic>
      <xdr:nvPicPr>
        <xdr:cNvPr id="3" name="Imagen 2">
          <a:extLst>
            <a:ext uri="{FF2B5EF4-FFF2-40B4-BE49-F238E27FC236}">
              <a16:creationId xmlns:a16="http://schemas.microsoft.com/office/drawing/2014/main" id="{A1E6E1E6-E29E-4AD4-8252-9726CF6D1795}"/>
            </a:ext>
          </a:extLst>
        </xdr:cNvPr>
        <xdr:cNvPicPr>
          <a:picLocks noChangeAspect="1"/>
        </xdr:cNvPicPr>
      </xdr:nvPicPr>
      <xdr:blipFill>
        <a:blip xmlns:r="http://schemas.openxmlformats.org/officeDocument/2006/relationships" r:embed="rId2"/>
        <a:stretch>
          <a:fillRect/>
        </a:stretch>
      </xdr:blipFill>
      <xdr:spPr>
        <a:xfrm>
          <a:off x="12551827" y="42332"/>
          <a:ext cx="2247087" cy="918994"/>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116417</xdr:colOff>
      <xdr:row>0</xdr:row>
      <xdr:rowOff>137582</xdr:rowOff>
    </xdr:from>
    <xdr:to>
      <xdr:col>1</xdr:col>
      <xdr:colOff>694764</xdr:colOff>
      <xdr:row>0</xdr:row>
      <xdr:rowOff>978903</xdr:rowOff>
    </xdr:to>
    <xdr:pic>
      <xdr:nvPicPr>
        <xdr:cNvPr id="2" name="Imagen 1">
          <a:extLst>
            <a:ext uri="{FF2B5EF4-FFF2-40B4-BE49-F238E27FC236}">
              <a16:creationId xmlns:a16="http://schemas.microsoft.com/office/drawing/2014/main" id="{0E3D5301-E526-4FBB-88A6-5BA440B7764A}"/>
            </a:ext>
          </a:extLst>
        </xdr:cNvPr>
        <xdr:cNvPicPr>
          <a:picLocks noChangeAspect="1"/>
        </xdr:cNvPicPr>
      </xdr:nvPicPr>
      <xdr:blipFill>
        <a:blip xmlns:r="http://schemas.openxmlformats.org/officeDocument/2006/relationships" r:embed="rId1"/>
        <a:stretch>
          <a:fillRect/>
        </a:stretch>
      </xdr:blipFill>
      <xdr:spPr>
        <a:xfrm>
          <a:off x="116417" y="137582"/>
          <a:ext cx="853514" cy="841321"/>
        </a:xfrm>
        <a:prstGeom prst="rect">
          <a:avLst/>
        </a:prstGeom>
      </xdr:spPr>
    </xdr:pic>
    <xdr:clientData/>
  </xdr:twoCellAnchor>
  <xdr:twoCellAnchor editAs="oneCell">
    <xdr:from>
      <xdr:col>8</xdr:col>
      <xdr:colOff>486829</xdr:colOff>
      <xdr:row>0</xdr:row>
      <xdr:rowOff>84665</xdr:rowOff>
    </xdr:from>
    <xdr:to>
      <xdr:col>9</xdr:col>
      <xdr:colOff>1672017</xdr:colOff>
      <xdr:row>0</xdr:row>
      <xdr:rowOff>1005241</xdr:rowOff>
    </xdr:to>
    <xdr:pic>
      <xdr:nvPicPr>
        <xdr:cNvPr id="4" name="Imagen 3">
          <a:extLst>
            <a:ext uri="{FF2B5EF4-FFF2-40B4-BE49-F238E27FC236}">
              <a16:creationId xmlns:a16="http://schemas.microsoft.com/office/drawing/2014/main" id="{774A601B-2443-46C5-B50F-17A91DE2893A}"/>
            </a:ext>
          </a:extLst>
        </xdr:cNvPr>
        <xdr:cNvPicPr>
          <a:picLocks noChangeAspect="1"/>
        </xdr:cNvPicPr>
      </xdr:nvPicPr>
      <xdr:blipFill>
        <a:blip xmlns:r="http://schemas.openxmlformats.org/officeDocument/2006/relationships" r:embed="rId2"/>
        <a:stretch>
          <a:fillRect/>
        </a:stretch>
      </xdr:blipFill>
      <xdr:spPr>
        <a:xfrm>
          <a:off x="10466912" y="84665"/>
          <a:ext cx="2243522" cy="920576"/>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209550</xdr:colOff>
      <xdr:row>0</xdr:row>
      <xdr:rowOff>85725</xdr:rowOff>
    </xdr:from>
    <xdr:to>
      <xdr:col>0</xdr:col>
      <xdr:colOff>1063064</xdr:colOff>
      <xdr:row>0</xdr:row>
      <xdr:rowOff>927046</xdr:rowOff>
    </xdr:to>
    <xdr:pic>
      <xdr:nvPicPr>
        <xdr:cNvPr id="2" name="Imagen 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a:stretch>
          <a:fillRect/>
        </a:stretch>
      </xdr:blipFill>
      <xdr:spPr>
        <a:xfrm>
          <a:off x="209550" y="85725"/>
          <a:ext cx="853514" cy="841321"/>
        </a:xfrm>
        <a:prstGeom prst="rect">
          <a:avLst/>
        </a:prstGeom>
      </xdr:spPr>
    </xdr:pic>
    <xdr:clientData/>
  </xdr:twoCellAnchor>
  <xdr:twoCellAnchor editAs="oneCell">
    <xdr:from>
      <xdr:col>5</xdr:col>
      <xdr:colOff>361950</xdr:colOff>
      <xdr:row>0</xdr:row>
      <xdr:rowOff>76200</xdr:rowOff>
    </xdr:from>
    <xdr:to>
      <xdr:col>5</xdr:col>
      <xdr:colOff>2605472</xdr:colOff>
      <xdr:row>0</xdr:row>
      <xdr:rowOff>996776</xdr:rowOff>
    </xdr:to>
    <xdr:pic>
      <xdr:nvPicPr>
        <xdr:cNvPr id="3" name="Imagen 2">
          <a:extLst>
            <a:ext uri="{FF2B5EF4-FFF2-40B4-BE49-F238E27FC236}">
              <a16:creationId xmlns:a16="http://schemas.microsoft.com/office/drawing/2014/main" id="{00000000-0008-0000-0700-000003000000}"/>
            </a:ext>
          </a:extLst>
        </xdr:cNvPr>
        <xdr:cNvPicPr>
          <a:picLocks noChangeAspect="1"/>
        </xdr:cNvPicPr>
      </xdr:nvPicPr>
      <xdr:blipFill>
        <a:blip xmlns:r="http://schemas.openxmlformats.org/officeDocument/2006/relationships" r:embed="rId2"/>
        <a:stretch>
          <a:fillRect/>
        </a:stretch>
      </xdr:blipFill>
      <xdr:spPr>
        <a:xfrm>
          <a:off x="8553450" y="76200"/>
          <a:ext cx="2243522" cy="92057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erv-cv11\Users\AFQUIMBAYO\Downloads\2016%20Matriz%20Riesgos%20Corrupci&#243;n_Evaluaci&#243;n_a%20la_Gesti&#243;n%20Form%20CI30Mar201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itorresc/Downloads/Matriz%20de%20Riesgos%20-%20primer%20seguimiento.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cmontoyad/Documents/Carolina/JOB/CAJA%20DE%20VIVENDA%20POPULAR/6.%20PLAN%20ANTICORRUPCI&#211;N/Publicado%20Mayo%20de%202017/MATRIZ%20%20ANTICORRUPCI&#211;N%20-%20CONSOLIDADO%20-%20CORTE%20ABRIL%20(1).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serv-cv11\1.%20PROCESO%20DE%20GESTI&#211;N%20ESTRAT&#201;GICA\FORMATOS\208-PLA-Ft-06%20Hoja%20de%20vida%20de%20indicadores.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cmgarcia/Downloads/208-PLA-Ft-06%20Hoja%20de%20vida%20de%20indicadores.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cmontoyad/Documents/Carolina/JOB/CAJA%20DE%20VIVENDA%20POPULAR/6.%20PLAN%20ANTICORRUPCI&#211;N/Plan%20Anticorrupci&#243;n%20y%20Atenci&#243;n%20al%20Ciudadano%20Diciembre%20-%20Ultimo.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cmontoyad/Documents/Carolina/JOB/CAJA%20DE%20VIVENDA%20POPULAR/6.%20PLAN%20ANTICORRUPCI&#211;N/Plan%20Anticorrupci&#243;n%20y%20Atenci&#243;n%20al%20Ciudadano%20Diciembre%20-%20CONSOLIDADO%20PROCESOS.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serv-cv11\planeacion\Users\AMVelez\Desktop\calidad%202016\Calidad%20julio%202016\Copia%20de%20208-PLA-Ft-05%20Matriz%20de%20Riesgos.%20Formulaci&#243;n%202016-ju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ÓN"/>
      <sheetName val="Contexto Estratégico"/>
      <sheetName val="Comp.1Mapa Riesgos Ev Gest"/>
      <sheetName val="Comp.1 Ind.MapaRiesgos Ev Gest"/>
      <sheetName val="Com. 2 EstratAntitrám Ajus1"/>
      <sheetName val="Comp. 3 Rendición de Cuenta "/>
      <sheetName val="Comp. 4 AtenciónCiudadano"/>
      <sheetName val="Comp. 5 TransparenciayAccesoInf"/>
      <sheetName val="Comp.6 Iniciativas Adicionales"/>
      <sheetName val="Hoja1"/>
    </sheetNames>
    <sheetDataSet>
      <sheetData sheetId="0">
        <row r="3">
          <cell r="U3" t="str">
            <v>DIRECCIÓN GENERAL</v>
          </cell>
          <cell r="V3" t="str">
            <v>DIRECTOR (A) GENERAL</v>
          </cell>
        </row>
        <row r="4">
          <cell r="U4" t="str">
            <v>CONTROL INTERNO</v>
          </cell>
          <cell r="V4" t="str">
            <v>ASESOR  CONTROL INTERNO</v>
          </cell>
        </row>
        <row r="5">
          <cell r="U5" t="str">
            <v>OFICINA ASESORA DE PLANEACIÓN</v>
          </cell>
          <cell r="V5" t="str">
            <v>JEFE OFICINA ASESORA DE PLANEACIÓN</v>
          </cell>
        </row>
        <row r="6">
          <cell r="U6" t="str">
            <v>OFICINA ASESORA DE COMUNICACIONES</v>
          </cell>
          <cell r="V6" t="str">
            <v>JEFE OFICINA ASESORA DE COMUNICACIONES</v>
          </cell>
        </row>
        <row r="7">
          <cell r="U7" t="str">
            <v>DIRECCIÓN DE REASENTAMIENTOS</v>
          </cell>
          <cell r="V7" t="str">
            <v>DIRECTOR (A) REASENTAMIENTOS</v>
          </cell>
        </row>
        <row r="8">
          <cell r="U8" t="str">
            <v>DIRECCIÓN DE MEJORAMIENTO DE BARRIOS</v>
          </cell>
          <cell r="V8" t="str">
            <v>DIRECTOR (A) DE MEJORAMIENTO DE BARRIOS</v>
          </cell>
        </row>
        <row r="9">
          <cell r="U9" t="str">
            <v>DIRECCIÓN DE MEJORAMIENTO DE VIVIENDA</v>
          </cell>
          <cell r="V9" t="str">
            <v>DIRECTOR (A) DE MEJORAMIENTO DE VIVIENDA</v>
          </cell>
        </row>
        <row r="10">
          <cell r="U10" t="str">
            <v>DIRECCIÓN DE URBANIZACIONES Y TITULACIÓN</v>
          </cell>
          <cell r="V10" t="str">
            <v>DIRECTOR (A) DE URBANIZACIONES Y TITULACIÓN</v>
          </cell>
        </row>
        <row r="11">
          <cell r="U11" t="str">
            <v>DIRECCIÓN JURÍDICA</v>
          </cell>
          <cell r="V11" t="str">
            <v>DIRECTOR (A) JURÍDICO (A)</v>
          </cell>
        </row>
        <row r="12">
          <cell r="U12" t="str">
            <v>DIRECCIÓN DE GESTIÓN CORPORATIVA Y CID</v>
          </cell>
          <cell r="V12" t="str">
            <v>DIRECTOR (A) DE GESTIÓN CORPORATIVA Y CID</v>
          </cell>
        </row>
        <row r="13">
          <cell r="U13" t="str">
            <v>SUBDIRECCIÓN ADMINISTRATIVA</v>
          </cell>
          <cell r="V13" t="str">
            <v>SUBIDRECTOR (A)  ADMINISTRATIVO (A)</v>
          </cell>
        </row>
        <row r="14">
          <cell r="U14" t="str">
            <v>SUBDIRECCIÓN FINANCIERA</v>
          </cell>
          <cell r="V14" t="str">
            <v>SUBIDRECTOR (A)  FINANCIERO(A)</v>
          </cell>
        </row>
        <row r="18">
          <cell r="J18" t="str">
            <v>Eficacia</v>
          </cell>
        </row>
        <row r="19">
          <cell r="J19" t="str">
            <v>Eficiencia</v>
          </cell>
        </row>
        <row r="20">
          <cell r="J20" t="str">
            <v>Efectividad</v>
          </cell>
        </row>
      </sheetData>
      <sheetData sheetId="1"/>
      <sheetData sheetId="2"/>
      <sheetData sheetId="3"/>
      <sheetData sheetId="4"/>
      <sheetData sheetId="5"/>
      <sheetData sheetId="6"/>
      <sheetData sheetId="7"/>
      <sheetData sheetId="8"/>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ÓN"/>
      <sheetName val="POLITICA RIESGOS"/>
      <sheetName val="Hoja2"/>
      <sheetName val="Hoja3"/>
      <sheetName val="1. MATRIZ DE RIESGOS1"/>
      <sheetName val="2. ANTITRAMITES"/>
      <sheetName val="3. RENDICION DE CUENTAS"/>
      <sheetName val="4. ATENCION AL CIUDADANO"/>
      <sheetName val="5. TRANSPARENCIA"/>
      <sheetName val="6. INICIATIVAS"/>
      <sheetName val="CODIGO DE INTEGRIDAD"/>
      <sheetName val="CONTROL DE REGISTROS"/>
      <sheetName val="Hoja1"/>
    </sheetNames>
    <sheetDataSet>
      <sheetData sheetId="0"/>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ÓN"/>
      <sheetName val="POLITICA RIESGOS"/>
      <sheetName val="COMPONENTE 1 -MATRIZ DE RIESGOS"/>
      <sheetName val="COMPONENTE 2 - ANTITRAMITES"/>
      <sheetName val="COMP. 3 - RENDICION DE CUENTAS"/>
      <sheetName val="COMP. 4 - ATENCION AL CIUDADANO"/>
      <sheetName val="COMPONENTE 5 - TRANSPARENCIA"/>
      <sheetName val="COMP.6 -INICIATIVAS ADICIONALES"/>
      <sheetName val="Hoja1"/>
    </sheetNames>
    <sheetDataSet>
      <sheetData sheetId="0"/>
      <sheetData sheetId="1"/>
      <sheetData sheetId="2"/>
      <sheetData sheetId="3"/>
      <sheetData sheetId="4"/>
      <sheetData sheetId="5"/>
      <sheetData sheetId="6"/>
      <sheetData sheetId="7"/>
      <sheetData sheetId="8"/>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Caracterización indicadores"/>
      <sheetName val="INFORMACIÓN"/>
    </sheetNames>
    <sheetDataSet>
      <sheetData sheetId="0">
        <row r="2">
          <cell r="A2" t="str">
            <v>EFECTIVIDAD</v>
          </cell>
          <cell r="C2" t="str">
            <v>Mensual</v>
          </cell>
          <cell r="D2" t="str">
            <v>Positiva</v>
          </cell>
          <cell r="E2" t="str">
            <v>Matrices de riesgos</v>
          </cell>
        </row>
        <row r="3">
          <cell r="A3" t="str">
            <v>EFICACIA</v>
          </cell>
          <cell r="C3" t="str">
            <v>Bimestral</v>
          </cell>
          <cell r="D3" t="str">
            <v>Negativa</v>
          </cell>
          <cell r="E3" t="str">
            <v>Plan de Acción de Gestión</v>
          </cell>
        </row>
        <row r="4">
          <cell r="A4" t="str">
            <v>EFICIENCIA</v>
          </cell>
          <cell r="C4" t="str">
            <v>Trimestral</v>
          </cell>
          <cell r="D4" t="str">
            <v>Constante</v>
          </cell>
          <cell r="E4" t="str">
            <v>Planes de Mejoramiento</v>
          </cell>
        </row>
        <row r="5">
          <cell r="C5" t="str">
            <v>Semestral</v>
          </cell>
        </row>
        <row r="6">
          <cell r="C6" t="str">
            <v>Anual</v>
          </cell>
        </row>
      </sheetData>
      <sheetData sheetId="1"/>
      <sheetData sheetId="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Caracterización indicadores"/>
      <sheetName val="INFORMACIÓN"/>
    </sheetNames>
    <sheetDataSet>
      <sheetData sheetId="0">
        <row r="2">
          <cell r="A2" t="str">
            <v>EFECTIVIDAD</v>
          </cell>
          <cell r="C2" t="str">
            <v>Mensual</v>
          </cell>
          <cell r="D2" t="str">
            <v>Positiva</v>
          </cell>
          <cell r="E2" t="str">
            <v>Matrices de riesgos</v>
          </cell>
        </row>
        <row r="3">
          <cell r="A3" t="str">
            <v>EFICACIA</v>
          </cell>
          <cell r="C3" t="str">
            <v>Bimestral</v>
          </cell>
          <cell r="D3" t="str">
            <v>Negativa</v>
          </cell>
          <cell r="E3" t="str">
            <v>Plan de Acción de Gestión</v>
          </cell>
        </row>
        <row r="4">
          <cell r="A4" t="str">
            <v>EFICIENCIA</v>
          </cell>
          <cell r="C4" t="str">
            <v>Trimestral</v>
          </cell>
          <cell r="D4" t="str">
            <v>Constante</v>
          </cell>
          <cell r="E4" t="str">
            <v>Planes de Mejoramiento</v>
          </cell>
        </row>
        <row r="5">
          <cell r="C5" t="str">
            <v>Semestral</v>
          </cell>
        </row>
        <row r="6">
          <cell r="C6" t="str">
            <v>Anual</v>
          </cell>
        </row>
      </sheetData>
      <sheetData sheetId="1"/>
      <sheetData sheetId="2"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ÓN"/>
      <sheetName val="Contexto Estratégico"/>
      <sheetName val="Comp.1Mapa de Riesgos"/>
      <sheetName val="Comp.1 Ind.MapadeRiesgos"/>
      <sheetName val="Com. 2 EstratAntitrám Ajus1"/>
      <sheetName val="Comp. 3 Rendición de Cuenta "/>
      <sheetName val="Comp. 4 AtenciónCiudadano"/>
      <sheetName val="Comp. 5 TransparenciayAccesoInf"/>
      <sheetName val="Comp.6 Iniciativas Adicionales"/>
      <sheetName val="Hoja1"/>
    </sheetNames>
    <sheetDataSet>
      <sheetData sheetId="0">
        <row r="3">
          <cell r="A3" t="str">
            <v>Gestión estratégica</v>
          </cell>
        </row>
        <row r="4">
          <cell r="H4" t="str">
            <v>Casi con certeza</v>
          </cell>
        </row>
        <row r="5">
          <cell r="H5" t="str">
            <v>Probable</v>
          </cell>
        </row>
        <row r="6">
          <cell r="H6" t="str">
            <v>Posible</v>
          </cell>
        </row>
        <row r="7">
          <cell r="H7" t="str">
            <v>Improbable</v>
          </cell>
        </row>
        <row r="8">
          <cell r="H8" t="str">
            <v>Raro</v>
          </cell>
        </row>
        <row r="13">
          <cell r="L13" t="str">
            <v>Insignificante</v>
          </cell>
        </row>
        <row r="14">
          <cell r="L14" t="str">
            <v>Menor</v>
          </cell>
        </row>
        <row r="15">
          <cell r="L15" t="str">
            <v>Moderado</v>
          </cell>
        </row>
        <row r="16">
          <cell r="L16" t="str">
            <v>Mayor</v>
          </cell>
        </row>
        <row r="17">
          <cell r="L17" t="str">
            <v>Catastrófico</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ÓN"/>
      <sheetName val="Contexto Estratégico"/>
      <sheetName val="Comp.1Mapa de Riesgos"/>
      <sheetName val="Comp.1 Ind.MapadeRiesgos"/>
      <sheetName val="Com. 2 EstratAntitrám Ajus1"/>
      <sheetName val="Comp. 3 Rendición de Cuenta "/>
      <sheetName val="Comp. 4 AtenciónCiudadano"/>
      <sheetName val="Comp. 5 TransparenciayAccesoInf"/>
      <sheetName val="Comp.6 Iniciativas Adicionales"/>
      <sheetName val="Hoja1"/>
    </sheetNames>
    <sheetDataSet>
      <sheetData sheetId="0">
        <row r="3">
          <cell r="A3" t="str">
            <v>Gestión estratégica</v>
          </cell>
        </row>
        <row r="4">
          <cell r="A4" t="str">
            <v>Prevención del Daño Antijurídico y Representación Judicial</v>
          </cell>
        </row>
        <row r="5">
          <cell r="A5" t="str">
            <v>Comunicaciones</v>
          </cell>
        </row>
        <row r="6">
          <cell r="A6" t="str">
            <v>Reasentamientos Humanos</v>
          </cell>
        </row>
        <row r="7">
          <cell r="A7" t="str">
            <v>Mejoramiento de Vivienda</v>
          </cell>
        </row>
        <row r="8">
          <cell r="A8" t="str">
            <v>Mejoramiento de Barrios</v>
          </cell>
        </row>
        <row r="9">
          <cell r="A9" t="str">
            <v>Urbanizaciones y Titulación</v>
          </cell>
        </row>
        <row r="10">
          <cell r="A10" t="str">
            <v>Servicio al Ciudadano</v>
          </cell>
        </row>
        <row r="11">
          <cell r="A11" t="str">
            <v>Administración y Control de Recursos</v>
          </cell>
        </row>
        <row r="12">
          <cell r="A12" t="str">
            <v>Administración de la Información</v>
          </cell>
        </row>
        <row r="13">
          <cell r="A13" t="str">
            <v>Adquisición de Bienes y Servicios</v>
          </cell>
        </row>
        <row r="14">
          <cell r="A14" t="str">
            <v>Gestión Humana</v>
          </cell>
        </row>
        <row r="15">
          <cell r="A15" t="str">
            <v>Evaluación de la Gestión</v>
          </cell>
        </row>
      </sheetData>
      <sheetData sheetId="1"/>
      <sheetData sheetId="2"/>
      <sheetData sheetId="3"/>
      <sheetData sheetId="4"/>
      <sheetData sheetId="5"/>
      <sheetData sheetId="6"/>
      <sheetData sheetId="7"/>
      <sheetData sheetId="8"/>
      <sheetData sheetId="9"/>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ÓN"/>
      <sheetName val="Contexto Estratégico"/>
      <sheetName val="Comp.1Mapa de Riesgos"/>
      <sheetName val="Comp.1 Ind.MapadeRiesgos"/>
      <sheetName val="Com. 2 EstratAntitrám Ajus1"/>
      <sheetName val="Comp. 3 Rendición de Cuenta "/>
      <sheetName val="Comp. 4 AtenciónCiudadano"/>
      <sheetName val="Comp. 5 TransparenciayAccesoInf"/>
      <sheetName val="Comp.6 Iniciativas Adicionales"/>
      <sheetName val="Hoja1"/>
    </sheetNames>
    <sheetDataSet>
      <sheetData sheetId="0">
        <row r="3">
          <cell r="A3" t="str">
            <v>Gestión estratégica</v>
          </cell>
        </row>
        <row r="4">
          <cell r="A4" t="str">
            <v>Prevención del Daño Antijurídico y Representación Judicial</v>
          </cell>
        </row>
        <row r="5">
          <cell r="A5" t="str">
            <v>Comunicaciones</v>
          </cell>
        </row>
        <row r="6">
          <cell r="A6" t="str">
            <v>Reasentamientos Humanos</v>
          </cell>
        </row>
        <row r="7">
          <cell r="A7" t="str">
            <v>Mejoramiento de Vivienda</v>
          </cell>
        </row>
        <row r="8">
          <cell r="A8" t="str">
            <v>Mejoramiento de Barrios</v>
          </cell>
        </row>
        <row r="9">
          <cell r="A9" t="str">
            <v>Urbanizaciones y Titulación</v>
          </cell>
        </row>
        <row r="10">
          <cell r="A10" t="str">
            <v>Servicio al Ciudadano</v>
          </cell>
        </row>
        <row r="11">
          <cell r="A11" t="str">
            <v>Administración y Control de Recursos</v>
          </cell>
        </row>
        <row r="12">
          <cell r="A12" t="str">
            <v>Administración de la Información</v>
          </cell>
        </row>
        <row r="13">
          <cell r="A13" t="str">
            <v>Adquisición de Bienes y Servicios</v>
          </cell>
        </row>
        <row r="14">
          <cell r="A14" t="str">
            <v>Gestión Humana</v>
          </cell>
        </row>
        <row r="15">
          <cell r="A15" t="str">
            <v>Evaluación de la Gestión</v>
          </cell>
        </row>
      </sheetData>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hyperlink" Target="http://www.cajaviviendapopular.gov.co/?q=content/transparencia" TargetMode="External"/><Relationship Id="rId7" Type="http://schemas.openxmlformats.org/officeDocument/2006/relationships/drawing" Target="../drawings/drawing6.xml"/><Relationship Id="rId2" Type="http://schemas.openxmlformats.org/officeDocument/2006/relationships/hyperlink" Target="http://www.cajaviviendapopular.gov.co/?q=content/transparencia" TargetMode="External"/><Relationship Id="rId1" Type="http://schemas.openxmlformats.org/officeDocument/2006/relationships/hyperlink" Target="http://www.cajaviviendapopular.gov.co/?q=content/transparencia" TargetMode="External"/><Relationship Id="rId6" Type="http://schemas.openxmlformats.org/officeDocument/2006/relationships/printerSettings" Target="../printerSettings/printerSettings7.bin"/><Relationship Id="rId5" Type="http://schemas.openxmlformats.org/officeDocument/2006/relationships/hyperlink" Target="http://www.cajaviviendapopular.gov.co/?q=content/transparencia10.4%20Esquema%20de%20p&#250;blicaci&#243;n%20de%20informaci&#243;n" TargetMode="External"/><Relationship Id="rId4" Type="http://schemas.openxmlformats.org/officeDocument/2006/relationships/hyperlink" Target="http://www.cajaviviendapopular.gov.co/?q=Servicio-al-ciudadano/solicitudes-de-acceso-la-informacion" TargetMode="Externa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8.bin"/><Relationship Id="rId1" Type="http://schemas.openxmlformats.org/officeDocument/2006/relationships/hyperlink" Target="http://www.cajaviviendapopular.gov.co/?q=content/transparencia" TargetMode="Externa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AH28"/>
  <sheetViews>
    <sheetView topLeftCell="T1" zoomScale="60" zoomScaleNormal="60" workbookViewId="0">
      <selection activeCell="E14" sqref="E14"/>
    </sheetView>
  </sheetViews>
  <sheetFormatPr baseColWidth="10" defaultRowHeight="15" x14ac:dyDescent="0.25"/>
  <cols>
    <col min="1" max="1" width="25.42578125" style="3" customWidth="1"/>
    <col min="2" max="2" width="59.7109375" style="3" customWidth="1"/>
    <col min="3" max="3" width="6.85546875" style="15" customWidth="1"/>
    <col min="4" max="4" width="22.5703125" style="3" customWidth="1"/>
    <col min="5" max="5" width="28.42578125" style="3" customWidth="1"/>
    <col min="6" max="6" width="54.28515625" style="3" customWidth="1"/>
    <col min="7" max="7" width="10" style="3" customWidth="1"/>
    <col min="8" max="8" width="31" style="3" customWidth="1"/>
    <col min="9" max="9" width="15.7109375" style="3" customWidth="1"/>
    <col min="10" max="10" width="28.28515625" style="3" customWidth="1"/>
    <col min="11" max="11" width="5.85546875" style="30" customWidth="1"/>
    <col min="12" max="13" width="28.28515625" style="30" customWidth="1"/>
    <col min="14" max="14" width="8.7109375" style="30" customWidth="1"/>
    <col min="15" max="15" width="41.140625" style="30" customWidth="1"/>
    <col min="16" max="16" width="7.5703125" style="30" customWidth="1"/>
    <col min="17" max="17" width="28.28515625" style="30" customWidth="1"/>
    <col min="18" max="18" width="9" style="30" customWidth="1"/>
    <col min="19" max="20" width="28.28515625" style="30" customWidth="1"/>
    <col min="21" max="21" width="11.42578125" style="30" customWidth="1"/>
    <col min="22" max="22" width="28.28515625" style="30" customWidth="1"/>
    <col min="23" max="23" width="11.85546875" style="30" customWidth="1"/>
    <col min="24" max="24" width="16.5703125" style="30" customWidth="1"/>
    <col min="25" max="25" width="20.42578125" style="30" customWidth="1"/>
    <col min="26" max="26" width="47.5703125" style="30" customWidth="1"/>
    <col min="27" max="27" width="7.5703125" style="30" customWidth="1"/>
    <col min="28" max="28" width="11.42578125" style="3"/>
    <col min="29" max="29" width="18.28515625" style="3" customWidth="1"/>
    <col min="30" max="31" width="11.42578125" style="3"/>
    <col min="32" max="32" width="27.140625" style="3" customWidth="1"/>
    <col min="33" max="33" width="22.5703125" style="3" customWidth="1"/>
    <col min="34" max="34" width="22" style="16" customWidth="1"/>
    <col min="35" max="16384" width="11.42578125" style="3"/>
  </cols>
  <sheetData>
    <row r="2" spans="1:34" x14ac:dyDescent="0.25">
      <c r="A2" s="2" t="s">
        <v>0</v>
      </c>
      <c r="B2" s="17" t="s">
        <v>103</v>
      </c>
      <c r="C2" s="21"/>
      <c r="D2" s="320" t="s">
        <v>11</v>
      </c>
      <c r="E2" s="321"/>
      <c r="F2" s="322"/>
      <c r="H2" s="317" t="s">
        <v>25</v>
      </c>
      <c r="I2" s="317"/>
      <c r="J2" s="317"/>
      <c r="K2" s="21"/>
      <c r="L2" s="21"/>
      <c r="M2" s="21"/>
      <c r="N2" s="21"/>
      <c r="O2" s="21"/>
      <c r="P2" s="21"/>
      <c r="Q2" s="21"/>
      <c r="R2" s="21"/>
      <c r="S2" s="21"/>
      <c r="T2" s="21"/>
      <c r="U2" s="21"/>
      <c r="V2" s="21"/>
      <c r="W2" s="21"/>
      <c r="X2" s="21"/>
      <c r="Y2" s="21"/>
      <c r="Z2" s="21"/>
      <c r="AA2" s="21"/>
      <c r="AB2" s="4" t="s">
        <v>37</v>
      </c>
      <c r="AC2" s="4" t="s">
        <v>38</v>
      </c>
      <c r="AD2" s="4" t="s">
        <v>39</v>
      </c>
      <c r="AF2" s="4" t="s">
        <v>68</v>
      </c>
      <c r="AG2" s="4" t="s">
        <v>69</v>
      </c>
      <c r="AH2" s="4" t="s">
        <v>97</v>
      </c>
    </row>
    <row r="3" spans="1:34" ht="87" customHeight="1" x14ac:dyDescent="0.25">
      <c r="A3" s="5" t="s">
        <v>4</v>
      </c>
      <c r="B3" s="18" t="s">
        <v>104</v>
      </c>
      <c r="C3" s="19"/>
      <c r="D3" s="25" t="s">
        <v>128</v>
      </c>
      <c r="E3" s="323" t="s">
        <v>56</v>
      </c>
      <c r="F3" s="323"/>
      <c r="G3" s="6"/>
      <c r="H3" s="7" t="s">
        <v>22</v>
      </c>
      <c r="I3" s="7" t="s">
        <v>23</v>
      </c>
      <c r="J3" s="7" t="s">
        <v>24</v>
      </c>
      <c r="K3" s="21"/>
      <c r="L3" s="318" t="s">
        <v>27</v>
      </c>
      <c r="M3" s="319"/>
      <c r="N3" s="33"/>
      <c r="O3" s="27" t="s">
        <v>55</v>
      </c>
      <c r="P3" s="33"/>
      <c r="Q3" s="24" t="s">
        <v>52</v>
      </c>
      <c r="R3" s="33"/>
      <c r="S3" s="316" t="s">
        <v>31</v>
      </c>
      <c r="T3" s="316"/>
      <c r="U3" s="33"/>
      <c r="V3" s="24" t="s">
        <v>53</v>
      </c>
      <c r="W3" s="31"/>
      <c r="X3" s="317" t="s">
        <v>29</v>
      </c>
      <c r="Y3" s="317"/>
      <c r="Z3" s="317"/>
      <c r="AA3" s="31"/>
      <c r="AB3" s="9">
        <v>1</v>
      </c>
      <c r="AC3" s="9" t="s">
        <v>40</v>
      </c>
      <c r="AD3" s="9">
        <v>2015</v>
      </c>
      <c r="AF3" s="8" t="s">
        <v>70</v>
      </c>
      <c r="AG3" s="5" t="s">
        <v>82</v>
      </c>
      <c r="AH3" s="5" t="s">
        <v>82</v>
      </c>
    </row>
    <row r="4" spans="1:34" ht="89.25" customHeight="1" x14ac:dyDescent="0.25">
      <c r="A4" s="5" t="s">
        <v>102</v>
      </c>
      <c r="B4" s="18" t="s">
        <v>140</v>
      </c>
      <c r="C4" s="19"/>
      <c r="D4" s="25" t="s">
        <v>129</v>
      </c>
      <c r="E4" s="323" t="s">
        <v>57</v>
      </c>
      <c r="F4" s="323"/>
      <c r="G4" s="6"/>
      <c r="H4" s="8" t="s">
        <v>12</v>
      </c>
      <c r="I4" s="10">
        <v>5</v>
      </c>
      <c r="J4" s="8" t="s">
        <v>17</v>
      </c>
      <c r="K4" s="28"/>
      <c r="L4" s="7" t="s">
        <v>26</v>
      </c>
      <c r="M4" s="7" t="s">
        <v>23</v>
      </c>
      <c r="N4" s="21"/>
      <c r="O4" s="5" t="s">
        <v>135</v>
      </c>
      <c r="P4" s="21"/>
      <c r="Q4" s="1" t="s">
        <v>118</v>
      </c>
      <c r="R4" s="21"/>
      <c r="S4" s="7" t="s">
        <v>26</v>
      </c>
      <c r="T4" s="7" t="s">
        <v>23</v>
      </c>
      <c r="U4" s="21"/>
      <c r="V4" s="1" t="s">
        <v>121</v>
      </c>
      <c r="W4" s="32"/>
      <c r="X4" s="22" t="s">
        <v>22</v>
      </c>
      <c r="Y4" s="22" t="s">
        <v>23</v>
      </c>
      <c r="Z4" s="22" t="s">
        <v>24</v>
      </c>
      <c r="AA4" s="32"/>
      <c r="AB4" s="9">
        <f t="shared" ref="AB4:AB18" si="0">AB3+1</f>
        <v>2</v>
      </c>
      <c r="AC4" s="9" t="s">
        <v>41</v>
      </c>
      <c r="AD4" s="9">
        <f t="shared" ref="AD4:AD9" si="1">AD3+1</f>
        <v>2016</v>
      </c>
      <c r="AF4" s="5" t="s">
        <v>71</v>
      </c>
      <c r="AG4" s="5" t="s">
        <v>95</v>
      </c>
      <c r="AH4" s="5" t="s">
        <v>98</v>
      </c>
    </row>
    <row r="5" spans="1:34" ht="120" customHeight="1" x14ac:dyDescent="0.25">
      <c r="A5" s="5" t="s">
        <v>3</v>
      </c>
      <c r="B5" s="18" t="s">
        <v>105</v>
      </c>
      <c r="C5" s="19"/>
      <c r="D5" s="25" t="s">
        <v>130</v>
      </c>
      <c r="E5" s="323" t="s">
        <v>58</v>
      </c>
      <c r="F5" s="323"/>
      <c r="G5" s="6"/>
      <c r="H5" s="8" t="s">
        <v>13</v>
      </c>
      <c r="I5" s="10">
        <v>4</v>
      </c>
      <c r="J5" s="8" t="s">
        <v>18</v>
      </c>
      <c r="K5" s="28"/>
      <c r="L5" s="13" t="s">
        <v>126</v>
      </c>
      <c r="M5" s="9">
        <v>0.5</v>
      </c>
      <c r="N5" s="34"/>
      <c r="O5" s="5" t="s">
        <v>136</v>
      </c>
      <c r="P5" s="34"/>
      <c r="Q5" s="1" t="s">
        <v>119</v>
      </c>
      <c r="R5" s="34"/>
      <c r="S5" s="13" t="s">
        <v>32</v>
      </c>
      <c r="T5" s="9">
        <v>1</v>
      </c>
      <c r="U5" s="34"/>
      <c r="V5" s="1" t="s">
        <v>122</v>
      </c>
      <c r="W5" s="32"/>
      <c r="X5" s="26" t="s">
        <v>114</v>
      </c>
      <c r="Y5" s="10">
        <v>1</v>
      </c>
      <c r="Z5" s="23" t="s">
        <v>30</v>
      </c>
      <c r="AA5" s="32"/>
      <c r="AB5" s="9">
        <f t="shared" si="0"/>
        <v>3</v>
      </c>
      <c r="AC5" s="9" t="s">
        <v>42</v>
      </c>
      <c r="AD5" s="9">
        <f t="shared" si="1"/>
        <v>2017</v>
      </c>
      <c r="AF5" s="5" t="s">
        <v>72</v>
      </c>
      <c r="AG5" s="5" t="s">
        <v>85</v>
      </c>
      <c r="AH5" s="5" t="s">
        <v>83</v>
      </c>
    </row>
    <row r="6" spans="1:34" ht="129.75" customHeight="1" x14ac:dyDescent="0.25">
      <c r="A6" s="5" t="s">
        <v>8</v>
      </c>
      <c r="B6" s="18" t="s">
        <v>106</v>
      </c>
      <c r="C6" s="19"/>
      <c r="D6" s="25" t="s">
        <v>131</v>
      </c>
      <c r="E6" s="323" t="s">
        <v>59</v>
      </c>
      <c r="F6" s="323"/>
      <c r="G6" s="6"/>
      <c r="H6" s="8" t="s">
        <v>14</v>
      </c>
      <c r="I6" s="10">
        <v>3</v>
      </c>
      <c r="J6" s="8" t="s">
        <v>19</v>
      </c>
      <c r="K6" s="28"/>
      <c r="L6" s="13" t="s">
        <v>127</v>
      </c>
      <c r="M6" s="9">
        <v>1</v>
      </c>
      <c r="N6" s="34"/>
      <c r="O6" s="5" t="s">
        <v>137</v>
      </c>
      <c r="P6" s="34"/>
      <c r="Q6" s="1" t="s">
        <v>120</v>
      </c>
      <c r="R6" s="34"/>
      <c r="S6" s="13" t="s">
        <v>33</v>
      </c>
      <c r="T6" s="9">
        <v>2</v>
      </c>
      <c r="U6" s="34"/>
      <c r="V6" s="1" t="s">
        <v>123</v>
      </c>
      <c r="W6" s="32"/>
      <c r="X6" s="26" t="s">
        <v>115</v>
      </c>
      <c r="Y6" s="10">
        <v>2</v>
      </c>
      <c r="Z6" s="23" t="s">
        <v>65</v>
      </c>
      <c r="AA6" s="32"/>
      <c r="AB6" s="9">
        <f t="shared" si="0"/>
        <v>4</v>
      </c>
      <c r="AC6" s="9" t="s">
        <v>43</v>
      </c>
      <c r="AD6" s="9">
        <f t="shared" si="1"/>
        <v>2018</v>
      </c>
      <c r="AF6" s="5" t="s">
        <v>73</v>
      </c>
      <c r="AG6" s="5" t="s">
        <v>86</v>
      </c>
      <c r="AH6" s="5" t="s">
        <v>84</v>
      </c>
    </row>
    <row r="7" spans="1:34" ht="106.5" customHeight="1" x14ac:dyDescent="0.25">
      <c r="A7" s="5" t="s">
        <v>2</v>
      </c>
      <c r="B7" s="18" t="s">
        <v>108</v>
      </c>
      <c r="C7" s="19"/>
      <c r="D7" s="25" t="s">
        <v>66</v>
      </c>
      <c r="E7" s="323" t="s">
        <v>60</v>
      </c>
      <c r="F7" s="323"/>
      <c r="G7" s="6"/>
      <c r="H7" s="8" t="s">
        <v>15</v>
      </c>
      <c r="I7" s="10">
        <v>2</v>
      </c>
      <c r="J7" s="8" t="s">
        <v>20</v>
      </c>
      <c r="K7" s="28"/>
      <c r="L7" s="28"/>
      <c r="M7" s="28"/>
      <c r="N7" s="28"/>
      <c r="O7" s="5" t="s">
        <v>138</v>
      </c>
      <c r="P7" s="28"/>
      <c r="Q7" s="28"/>
      <c r="R7" s="28"/>
      <c r="S7" s="13" t="s">
        <v>34</v>
      </c>
      <c r="T7" s="9">
        <v>3</v>
      </c>
      <c r="U7" s="28"/>
      <c r="V7" s="28"/>
      <c r="W7" s="28"/>
      <c r="X7" s="26" t="s">
        <v>116</v>
      </c>
      <c r="Y7" s="10">
        <v>3</v>
      </c>
      <c r="Z7" s="23" t="s">
        <v>64</v>
      </c>
      <c r="AA7" s="28"/>
      <c r="AB7" s="9">
        <f t="shared" si="0"/>
        <v>5</v>
      </c>
      <c r="AC7" s="9" t="s">
        <v>44</v>
      </c>
      <c r="AD7" s="9">
        <f t="shared" si="1"/>
        <v>2019</v>
      </c>
      <c r="AF7" s="5" t="s">
        <v>74</v>
      </c>
      <c r="AG7" s="5" t="s">
        <v>87</v>
      </c>
      <c r="AH7" s="5" t="s">
        <v>99</v>
      </c>
    </row>
    <row r="8" spans="1:34" ht="90" customHeight="1" x14ac:dyDescent="0.25">
      <c r="A8" s="5" t="s">
        <v>1</v>
      </c>
      <c r="B8" s="18" t="s">
        <v>109</v>
      </c>
      <c r="C8" s="19"/>
      <c r="D8" s="25" t="s">
        <v>132</v>
      </c>
      <c r="E8" s="324" t="s">
        <v>28</v>
      </c>
      <c r="F8" s="324"/>
      <c r="G8" s="6"/>
      <c r="H8" s="8" t="s">
        <v>16</v>
      </c>
      <c r="I8" s="10">
        <v>1</v>
      </c>
      <c r="J8" s="8" t="s">
        <v>21</v>
      </c>
      <c r="K8" s="28"/>
      <c r="L8" s="24" t="s">
        <v>54</v>
      </c>
      <c r="M8" s="28"/>
      <c r="N8" s="28"/>
      <c r="O8" s="35" t="s">
        <v>139</v>
      </c>
      <c r="P8" s="28"/>
      <c r="Q8" s="28"/>
      <c r="R8" s="28"/>
      <c r="S8" s="13" t="s">
        <v>35</v>
      </c>
      <c r="T8" s="9">
        <v>4</v>
      </c>
      <c r="U8" s="28"/>
      <c r="V8" s="28"/>
      <c r="W8" s="28"/>
      <c r="X8" s="26" t="s">
        <v>117</v>
      </c>
      <c r="Y8" s="10">
        <v>4</v>
      </c>
      <c r="Z8" s="23" t="s">
        <v>63</v>
      </c>
      <c r="AA8" s="28"/>
      <c r="AB8" s="9">
        <f t="shared" si="0"/>
        <v>6</v>
      </c>
      <c r="AC8" s="9" t="s">
        <v>45</v>
      </c>
      <c r="AD8" s="9">
        <f t="shared" si="1"/>
        <v>2020</v>
      </c>
      <c r="AF8" s="5" t="s">
        <v>75</v>
      </c>
      <c r="AG8" s="5" t="s">
        <v>88</v>
      </c>
      <c r="AH8" s="5" t="s">
        <v>100</v>
      </c>
    </row>
    <row r="9" spans="1:34" ht="136.5" customHeight="1" x14ac:dyDescent="0.25">
      <c r="A9" s="5" t="s">
        <v>9</v>
      </c>
      <c r="B9" s="18" t="s">
        <v>107</v>
      </c>
      <c r="C9" s="19"/>
      <c r="D9" s="25" t="s">
        <v>133</v>
      </c>
      <c r="E9" s="324" t="s">
        <v>61</v>
      </c>
      <c r="F9" s="324"/>
      <c r="G9" s="6"/>
      <c r="H9" s="6"/>
      <c r="I9" s="11"/>
      <c r="J9" s="6"/>
      <c r="K9" s="29"/>
      <c r="L9" s="1" t="s">
        <v>124</v>
      </c>
      <c r="M9" s="29"/>
      <c r="N9" s="29"/>
      <c r="O9" s="29"/>
      <c r="P9" s="29"/>
      <c r="Q9" s="29"/>
      <c r="R9" s="29"/>
      <c r="S9" s="13" t="s">
        <v>36</v>
      </c>
      <c r="T9" s="14">
        <v>5</v>
      </c>
      <c r="U9" s="29"/>
      <c r="V9" s="29"/>
      <c r="W9" s="29"/>
      <c r="X9" s="29"/>
      <c r="Y9" s="29"/>
      <c r="Z9" s="29"/>
      <c r="AA9" s="29"/>
      <c r="AB9" s="9">
        <f t="shared" si="0"/>
        <v>7</v>
      </c>
      <c r="AC9" s="9" t="s">
        <v>46</v>
      </c>
      <c r="AD9" s="9">
        <f t="shared" si="1"/>
        <v>2021</v>
      </c>
      <c r="AF9" s="5" t="s">
        <v>76</v>
      </c>
      <c r="AG9" s="5" t="s">
        <v>89</v>
      </c>
      <c r="AH9" s="5" t="s">
        <v>101</v>
      </c>
    </row>
    <row r="10" spans="1:34" ht="69.75" customHeight="1" x14ac:dyDescent="0.25">
      <c r="A10" s="5" t="s">
        <v>5</v>
      </c>
      <c r="B10" s="18" t="s">
        <v>110</v>
      </c>
      <c r="C10" s="19"/>
      <c r="D10" s="25" t="s">
        <v>134</v>
      </c>
      <c r="E10" s="324" t="s">
        <v>62</v>
      </c>
      <c r="F10" s="324"/>
      <c r="G10" s="6"/>
      <c r="L10" s="1" t="s">
        <v>125</v>
      </c>
      <c r="AB10" s="9">
        <f>AB9+1</f>
        <v>8</v>
      </c>
      <c r="AC10" s="9" t="s">
        <v>47</v>
      </c>
      <c r="AD10" s="9"/>
      <c r="AF10" s="5" t="s">
        <v>77</v>
      </c>
      <c r="AG10" s="5" t="s">
        <v>90</v>
      </c>
    </row>
    <row r="11" spans="1:34" ht="100.5" customHeight="1" x14ac:dyDescent="0.25">
      <c r="A11" s="12" t="s">
        <v>6</v>
      </c>
      <c r="B11" s="18" t="s">
        <v>141</v>
      </c>
      <c r="C11" s="19"/>
      <c r="G11" s="6"/>
      <c r="AB11" s="9">
        <f t="shared" si="0"/>
        <v>9</v>
      </c>
      <c r="AC11" s="9" t="s">
        <v>48</v>
      </c>
      <c r="AD11" s="9"/>
      <c r="AF11" s="5" t="s">
        <v>78</v>
      </c>
      <c r="AG11" s="5" t="s">
        <v>91</v>
      </c>
    </row>
    <row r="12" spans="1:34" ht="57.75" customHeight="1" x14ac:dyDescent="0.25">
      <c r="A12" s="12" t="s">
        <v>67</v>
      </c>
      <c r="B12" s="18" t="s">
        <v>112</v>
      </c>
      <c r="C12" s="19"/>
      <c r="G12" s="6"/>
      <c r="AB12" s="9">
        <f t="shared" si="0"/>
        <v>10</v>
      </c>
      <c r="AC12" s="9" t="s">
        <v>49</v>
      </c>
      <c r="AD12" s="9"/>
      <c r="AF12" s="5" t="s">
        <v>79</v>
      </c>
      <c r="AG12" s="5" t="s">
        <v>92</v>
      </c>
    </row>
    <row r="13" spans="1:34" ht="66" customHeight="1" x14ac:dyDescent="0.25">
      <c r="A13" s="12" t="s">
        <v>7</v>
      </c>
      <c r="B13" s="18" t="s">
        <v>111</v>
      </c>
      <c r="C13" s="19"/>
      <c r="G13" s="6"/>
      <c r="AB13" s="9">
        <f t="shared" si="0"/>
        <v>11</v>
      </c>
      <c r="AC13" s="9" t="s">
        <v>50</v>
      </c>
      <c r="AD13" s="9"/>
      <c r="AF13" s="5" t="s">
        <v>80</v>
      </c>
      <c r="AG13" s="5" t="s">
        <v>93</v>
      </c>
    </row>
    <row r="14" spans="1:34" ht="105" customHeight="1" x14ac:dyDescent="0.25">
      <c r="A14" s="12" t="s">
        <v>10</v>
      </c>
      <c r="B14" s="18" t="s">
        <v>113</v>
      </c>
      <c r="C14" s="19"/>
      <c r="G14" s="6"/>
      <c r="AB14" s="9">
        <f t="shared" si="0"/>
        <v>12</v>
      </c>
      <c r="AC14" s="9" t="s">
        <v>51</v>
      </c>
      <c r="AD14" s="9"/>
      <c r="AF14" s="5" t="s">
        <v>81</v>
      </c>
      <c r="AG14" s="5" t="s">
        <v>94</v>
      </c>
    </row>
    <row r="15" spans="1:34" ht="90" customHeight="1" x14ac:dyDescent="0.25">
      <c r="B15" s="6"/>
      <c r="C15" s="20"/>
      <c r="G15" s="6"/>
      <c r="AB15" s="9">
        <f t="shared" si="0"/>
        <v>13</v>
      </c>
      <c r="AC15" s="9"/>
      <c r="AD15" s="9"/>
    </row>
    <row r="16" spans="1:34" x14ac:dyDescent="0.25">
      <c r="AB16" s="9">
        <f t="shared" si="0"/>
        <v>14</v>
      </c>
      <c r="AC16" s="9"/>
      <c r="AD16" s="9"/>
    </row>
    <row r="17" spans="11:30" x14ac:dyDescent="0.25">
      <c r="K17" s="31"/>
      <c r="L17" s="31"/>
      <c r="M17" s="31"/>
      <c r="N17" s="31"/>
      <c r="O17" s="31"/>
      <c r="P17" s="31"/>
      <c r="Q17" s="31"/>
      <c r="R17" s="31"/>
      <c r="S17" s="31"/>
      <c r="T17" s="31"/>
      <c r="U17" s="31"/>
      <c r="V17" s="31"/>
      <c r="W17" s="31"/>
      <c r="X17" s="31"/>
      <c r="Y17" s="31"/>
      <c r="Z17" s="31"/>
      <c r="AA17" s="31"/>
      <c r="AB17" s="9">
        <f t="shared" si="0"/>
        <v>15</v>
      </c>
      <c r="AC17" s="9"/>
      <c r="AD17" s="9"/>
    </row>
    <row r="18" spans="11:30" x14ac:dyDescent="0.25">
      <c r="K18" s="32"/>
      <c r="L18" s="32"/>
      <c r="M18" s="32"/>
      <c r="N18" s="32"/>
      <c r="O18" s="32"/>
      <c r="P18" s="32"/>
      <c r="Q18" s="32"/>
      <c r="R18" s="32"/>
      <c r="S18" s="32"/>
      <c r="T18" s="32"/>
      <c r="U18" s="32"/>
      <c r="V18" s="32"/>
      <c r="W18" s="32"/>
      <c r="X18" s="32"/>
      <c r="Y18" s="32"/>
      <c r="Z18" s="32"/>
      <c r="AA18" s="32"/>
      <c r="AB18" s="9">
        <f t="shared" si="0"/>
        <v>16</v>
      </c>
      <c r="AC18" s="9"/>
      <c r="AD18" s="9"/>
    </row>
    <row r="19" spans="11:30" x14ac:dyDescent="0.25">
      <c r="AB19" s="11"/>
      <c r="AC19" s="11"/>
    </row>
    <row r="20" spans="11:30" x14ac:dyDescent="0.25">
      <c r="AB20" s="11"/>
      <c r="AC20" s="11"/>
    </row>
    <row r="21" spans="11:30" x14ac:dyDescent="0.25">
      <c r="AB21" s="11"/>
      <c r="AC21" s="11"/>
    </row>
    <row r="22" spans="11:30" x14ac:dyDescent="0.25">
      <c r="AB22" s="11"/>
      <c r="AC22" s="11"/>
    </row>
    <row r="23" spans="11:30" x14ac:dyDescent="0.25">
      <c r="AB23" s="11"/>
      <c r="AC23" s="11"/>
    </row>
    <row r="24" spans="11:30" x14ac:dyDescent="0.25">
      <c r="AB24" s="11"/>
      <c r="AC24" s="11"/>
    </row>
    <row r="25" spans="11:30" x14ac:dyDescent="0.25">
      <c r="AB25" s="11"/>
      <c r="AC25" s="11"/>
    </row>
    <row r="26" spans="11:30" x14ac:dyDescent="0.25">
      <c r="AB26" s="11"/>
      <c r="AC26" s="11"/>
    </row>
    <row r="27" spans="11:30" x14ac:dyDescent="0.25">
      <c r="AB27" s="11"/>
      <c r="AC27" s="11"/>
    </row>
    <row r="28" spans="11:30" x14ac:dyDescent="0.25">
      <c r="AB28" s="11"/>
      <c r="AC28" s="11"/>
    </row>
  </sheetData>
  <mergeCells count="13">
    <mergeCell ref="E4:F4"/>
    <mergeCell ref="E10:F10"/>
    <mergeCell ref="E5:F5"/>
    <mergeCell ref="E6:F6"/>
    <mergeCell ref="E7:F7"/>
    <mergeCell ref="E8:F8"/>
    <mergeCell ref="E9:F9"/>
    <mergeCell ref="S3:T3"/>
    <mergeCell ref="X3:Z3"/>
    <mergeCell ref="L3:M3"/>
    <mergeCell ref="D2:F2"/>
    <mergeCell ref="H2:J2"/>
    <mergeCell ref="E3:F3"/>
  </mergeCells>
  <pageMargins left="0.70866141732283472" right="0.70866141732283472" top="0.74803149606299213" bottom="0.74803149606299213" header="0.31496062992125984" footer="0.31496062992125984"/>
  <pageSetup scale="1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13"/>
  <sheetViews>
    <sheetView tabSelected="1" zoomScale="90" zoomScaleNormal="90" workbookViewId="0">
      <pane ySplit="4" topLeftCell="A5" activePane="bottomLeft" state="frozen"/>
      <selection pane="bottomLeft"/>
    </sheetView>
  </sheetViews>
  <sheetFormatPr baseColWidth="10" defaultRowHeight="12" x14ac:dyDescent="0.2"/>
  <cols>
    <col min="1" max="1" width="19.5703125" style="306" customWidth="1"/>
    <col min="2" max="2" width="13.7109375" style="306" customWidth="1"/>
    <col min="3" max="3" width="13.42578125" style="306" customWidth="1"/>
    <col min="4" max="4" width="19.85546875" style="306" customWidth="1"/>
    <col min="5" max="5" width="68.7109375" style="306" customWidth="1"/>
    <col min="6" max="16384" width="11.42578125" style="306"/>
  </cols>
  <sheetData>
    <row r="1" spans="1:10" ht="67.5" customHeight="1" x14ac:dyDescent="0.2">
      <c r="B1" s="328" t="s">
        <v>501</v>
      </c>
      <c r="C1" s="328"/>
      <c r="D1" s="328"/>
      <c r="E1" s="328"/>
    </row>
    <row r="2" spans="1:10" x14ac:dyDescent="0.2">
      <c r="A2" s="325" t="s">
        <v>503</v>
      </c>
      <c r="B2" s="326"/>
      <c r="C2" s="326"/>
      <c r="D2" s="326"/>
      <c r="E2" s="327"/>
    </row>
    <row r="3" spans="1:10" x14ac:dyDescent="0.2">
      <c r="A3" s="49" t="s">
        <v>502</v>
      </c>
      <c r="B3" s="50"/>
      <c r="C3" s="50"/>
      <c r="D3" s="51"/>
      <c r="E3" s="52"/>
      <c r="I3" s="315"/>
      <c r="J3" s="314"/>
    </row>
    <row r="4" spans="1:10" ht="60.75" customHeight="1" x14ac:dyDescent="0.2">
      <c r="A4" s="58" t="s">
        <v>492</v>
      </c>
      <c r="B4" s="59" t="s">
        <v>504</v>
      </c>
      <c r="C4" s="59" t="s">
        <v>1408</v>
      </c>
      <c r="D4" s="59" t="s">
        <v>505</v>
      </c>
      <c r="E4" s="60" t="s">
        <v>493</v>
      </c>
      <c r="H4" s="314"/>
      <c r="I4" s="314"/>
      <c r="J4" s="314"/>
    </row>
    <row r="5" spans="1:10" s="307" customFormat="1" ht="132" x14ac:dyDescent="0.2">
      <c r="A5" s="112" t="s">
        <v>494</v>
      </c>
      <c r="B5" s="113">
        <v>62</v>
      </c>
      <c r="C5" s="113">
        <v>43</v>
      </c>
      <c r="D5" s="304">
        <f>AVERAGE('1. MATRIZ DE RIESGOS'!AU9:AU72)</f>
        <v>0.29874055849354336</v>
      </c>
      <c r="E5" s="111" t="s">
        <v>534</v>
      </c>
      <c r="H5" s="314"/>
      <c r="I5" s="314"/>
      <c r="J5" s="314"/>
    </row>
    <row r="6" spans="1:10" s="307" customFormat="1" ht="360" x14ac:dyDescent="0.2">
      <c r="A6" s="54" t="s">
        <v>495</v>
      </c>
      <c r="B6" s="53">
        <v>2</v>
      </c>
      <c r="C6" s="53">
        <v>1</v>
      </c>
      <c r="D6" s="304">
        <f>AVERAGE('2. ANTITRAMITES'!K4,'2. ANTITRAMITES'!K6)</f>
        <v>2.5000000000000001E-2</v>
      </c>
      <c r="E6" s="48" t="s">
        <v>532</v>
      </c>
      <c r="H6" s="308"/>
      <c r="I6" s="308"/>
    </row>
    <row r="7" spans="1:10" s="307" customFormat="1" ht="204" x14ac:dyDescent="0.2">
      <c r="A7" s="54" t="s">
        <v>496</v>
      </c>
      <c r="B7" s="53">
        <v>20</v>
      </c>
      <c r="C7" s="53">
        <v>15</v>
      </c>
      <c r="D7" s="304">
        <f>+'3. RENDICION DE CUENTAS'!K40</f>
        <v>0.2545</v>
      </c>
      <c r="E7" s="55" t="s">
        <v>533</v>
      </c>
      <c r="F7" s="309"/>
    </row>
    <row r="8" spans="1:10" s="307" customFormat="1" ht="252" x14ac:dyDescent="0.2">
      <c r="A8" s="56" t="s">
        <v>497</v>
      </c>
      <c r="B8" s="53">
        <v>10</v>
      </c>
      <c r="C8" s="53">
        <v>5</v>
      </c>
      <c r="D8" s="304">
        <f>+'4. ATENCION AL CIUDADANO'!K22</f>
        <v>0.157</v>
      </c>
      <c r="E8" s="57" t="s">
        <v>535</v>
      </c>
      <c r="F8" s="309"/>
    </row>
    <row r="9" spans="1:10" s="307" customFormat="1" ht="252" x14ac:dyDescent="0.2">
      <c r="A9" s="56" t="s">
        <v>498</v>
      </c>
      <c r="B9" s="302">
        <v>26</v>
      </c>
      <c r="C9" s="302">
        <v>15</v>
      </c>
      <c r="D9" s="305">
        <f>+'5. TRANSPARENCIA'!L45</f>
        <v>0.21230769230769234</v>
      </c>
      <c r="E9" s="55" t="s">
        <v>781</v>
      </c>
    </row>
    <row r="10" spans="1:10" s="307" customFormat="1" ht="96" x14ac:dyDescent="0.2">
      <c r="A10" s="56" t="s">
        <v>499</v>
      </c>
      <c r="B10" s="53">
        <v>8</v>
      </c>
      <c r="C10" s="53">
        <v>5</v>
      </c>
      <c r="D10" s="304">
        <f>+'6. INICIATIVAS'!K18</f>
        <v>0.20625000000000002</v>
      </c>
      <c r="E10" s="57" t="s">
        <v>784</v>
      </c>
    </row>
    <row r="11" spans="1:10" s="307" customFormat="1" ht="120" x14ac:dyDescent="0.2">
      <c r="A11" s="56" t="s">
        <v>500</v>
      </c>
      <c r="B11" s="53">
        <v>13</v>
      </c>
      <c r="C11" s="53">
        <v>0</v>
      </c>
      <c r="D11" s="304" t="s">
        <v>1226</v>
      </c>
      <c r="E11" s="57" t="s">
        <v>1438</v>
      </c>
    </row>
    <row r="12" spans="1:10" ht="15.75" x14ac:dyDescent="0.2">
      <c r="A12" s="310"/>
      <c r="B12" s="311">
        <f>SUM(B5:B11)</f>
        <v>141</v>
      </c>
      <c r="C12" s="311">
        <f>SUM(C5:C11)</f>
        <v>84</v>
      </c>
      <c r="D12" s="312">
        <f>AVERAGE(D5:D11)</f>
        <v>0.19229970846687261</v>
      </c>
      <c r="E12" s="313"/>
    </row>
    <row r="13" spans="1:10" ht="28.5" customHeight="1" x14ac:dyDescent="0.2"/>
  </sheetData>
  <mergeCells count="2">
    <mergeCell ref="A2:E2"/>
    <mergeCell ref="B1:E1"/>
  </mergeCells>
  <printOptions horizontalCentered="1"/>
  <pageMargins left="0.70866141732283472" right="0.70866141732283472" top="0.74803149606299213" bottom="0.74803149606299213" header="0.31496062992125984" footer="0.31496062992125984"/>
  <pageSetup scale="90" orientation="landscape"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65D414-D610-44FA-9772-99E9A23062B4}">
  <sheetPr>
    <tabColor rgb="FF00B0F0"/>
  </sheetPr>
  <dimension ref="A1:BM142"/>
  <sheetViews>
    <sheetView showGridLines="0" topLeftCell="F1" zoomScale="90" zoomScaleNormal="90" zoomScaleSheetLayoutView="55" workbookViewId="0">
      <pane ySplit="8" topLeftCell="A9" activePane="bottomLeft" state="frozen"/>
      <selection pane="bottomLeft" activeCell="C1" sqref="C1:AR3"/>
    </sheetView>
  </sheetViews>
  <sheetFormatPr baseColWidth="10" defaultColWidth="11.42578125" defaultRowHeight="12.75" x14ac:dyDescent="0.2"/>
  <cols>
    <col min="1" max="4" width="24.7109375" style="247" hidden="1" customWidth="1"/>
    <col min="5" max="5" width="52.42578125" style="248" hidden="1" customWidth="1"/>
    <col min="6" max="6" width="24.7109375" style="249" customWidth="1"/>
    <col min="7" max="7" width="24.7109375" style="250" customWidth="1"/>
    <col min="8" max="8" width="24.7109375" style="124" customWidth="1"/>
    <col min="9" max="10" width="24.7109375" style="250" hidden="1" customWidth="1"/>
    <col min="11" max="11" width="24.7109375" style="124" hidden="1" customWidth="1"/>
    <col min="12" max="14" width="24.7109375" style="249" hidden="1" customWidth="1"/>
    <col min="15" max="15" width="24.7109375" style="124" hidden="1" customWidth="1"/>
    <col min="16" max="16" width="24.7109375" style="251" hidden="1" customWidth="1"/>
    <col min="17" max="17" width="24.7109375" style="124" hidden="1" customWidth="1"/>
    <col min="18" max="19" width="24.7109375" style="249" hidden="1" customWidth="1"/>
    <col min="20" max="20" width="24.7109375" style="251" hidden="1" customWidth="1"/>
    <col min="21" max="27" width="24.7109375" style="249" hidden="1" customWidth="1"/>
    <col min="28" max="28" width="47.85546875" style="249" customWidth="1"/>
    <col min="29" max="30" width="24.7109375" style="123" customWidth="1"/>
    <col min="31" max="34" width="24.7109375" style="123" hidden="1" customWidth="1"/>
    <col min="35" max="35" width="24.7109375" style="250" customWidth="1"/>
    <col min="36" max="36" width="24.7109375" style="250" hidden="1" customWidth="1"/>
    <col min="37" max="37" width="24.7109375" style="249" customWidth="1"/>
    <col min="38" max="38" width="24.7109375" style="250" customWidth="1"/>
    <col min="39" max="39" width="9.7109375" style="249" customWidth="1"/>
    <col min="40" max="40" width="11.42578125" style="249" customWidth="1"/>
    <col min="41" max="41" width="13.28515625" style="249" customWidth="1"/>
    <col min="42" max="42" width="9.7109375" style="249" customWidth="1"/>
    <col min="43" max="43" width="12.42578125" style="249" customWidth="1"/>
    <col min="44" max="44" width="12.28515625" style="249" customWidth="1"/>
    <col min="45" max="45" width="24.42578125" style="123" customWidth="1"/>
    <col min="46" max="46" width="22.85546875" style="123" customWidth="1"/>
    <col min="47" max="47" width="24.140625" style="123" customWidth="1"/>
    <col min="48" max="48" width="29.85546875" style="123" customWidth="1"/>
    <col min="49" max="49" width="19.7109375" style="123" customWidth="1"/>
    <col min="50" max="50" width="33.28515625" style="123" customWidth="1"/>
    <col min="51" max="51" width="27.140625" style="123" customWidth="1"/>
    <col min="52" max="52" width="40" style="123" customWidth="1"/>
    <col min="53" max="53" width="7.85546875" style="123" customWidth="1"/>
    <col min="54" max="54" width="22.140625" style="123" customWidth="1"/>
    <col min="55" max="55" width="34.42578125" style="123" customWidth="1"/>
    <col min="56" max="56" width="17.42578125" style="123" customWidth="1"/>
    <col min="57" max="57" width="8.140625" style="123" customWidth="1"/>
    <col min="58" max="58" width="38.140625" style="123" customWidth="1"/>
    <col min="59" max="59" width="41" style="123" customWidth="1"/>
    <col min="60" max="60" width="52.42578125" style="123" customWidth="1"/>
    <col min="61" max="61" width="34.7109375" style="123" customWidth="1"/>
    <col min="62" max="62" width="11.42578125" style="123" customWidth="1"/>
    <col min="63" max="63" width="11.42578125" style="124" customWidth="1"/>
    <col min="64" max="64" width="14" style="124" customWidth="1"/>
    <col min="65" max="65" width="14.7109375" style="124" customWidth="1"/>
    <col min="66" max="16384" width="11.42578125" style="123"/>
  </cols>
  <sheetData>
    <row r="1" spans="1:65" ht="30" customHeight="1" x14ac:dyDescent="0.2">
      <c r="A1" s="369"/>
      <c r="B1" s="370"/>
      <c r="C1" s="375" t="s">
        <v>805</v>
      </c>
      <c r="D1" s="375"/>
      <c r="E1" s="375"/>
      <c r="F1" s="375"/>
      <c r="G1" s="375"/>
      <c r="H1" s="375"/>
      <c r="I1" s="375"/>
      <c r="J1" s="375"/>
      <c r="K1" s="375"/>
      <c r="L1" s="375"/>
      <c r="M1" s="375"/>
      <c r="N1" s="375"/>
      <c r="O1" s="375"/>
      <c r="P1" s="375"/>
      <c r="Q1" s="375"/>
      <c r="R1" s="375"/>
      <c r="S1" s="375"/>
      <c r="T1" s="375"/>
      <c r="U1" s="375"/>
      <c r="V1" s="375"/>
      <c r="W1" s="375"/>
      <c r="X1" s="375"/>
      <c r="Y1" s="375"/>
      <c r="Z1" s="375"/>
      <c r="AA1" s="375"/>
      <c r="AB1" s="375"/>
      <c r="AC1" s="375"/>
      <c r="AD1" s="375"/>
      <c r="AE1" s="375"/>
      <c r="AF1" s="375"/>
      <c r="AG1" s="375"/>
      <c r="AH1" s="375"/>
      <c r="AI1" s="375"/>
      <c r="AJ1" s="375"/>
      <c r="AK1" s="375"/>
      <c r="AL1" s="375"/>
      <c r="AM1" s="375"/>
      <c r="AN1" s="375"/>
      <c r="AO1" s="375"/>
      <c r="AP1" s="375"/>
      <c r="AQ1" s="375"/>
      <c r="AR1" s="376"/>
      <c r="AS1" s="381" t="s">
        <v>806</v>
      </c>
      <c r="AT1" s="381"/>
    </row>
    <row r="2" spans="1:65" ht="30" customHeight="1" x14ac:dyDescent="0.2">
      <c r="A2" s="371"/>
      <c r="B2" s="372"/>
      <c r="C2" s="377"/>
      <c r="D2" s="377"/>
      <c r="E2" s="377"/>
      <c r="F2" s="377"/>
      <c r="G2" s="377"/>
      <c r="H2" s="377"/>
      <c r="I2" s="377"/>
      <c r="J2" s="377"/>
      <c r="K2" s="377"/>
      <c r="L2" s="377"/>
      <c r="M2" s="377"/>
      <c r="N2" s="377"/>
      <c r="O2" s="377"/>
      <c r="P2" s="377"/>
      <c r="Q2" s="377"/>
      <c r="R2" s="377"/>
      <c r="S2" s="377"/>
      <c r="T2" s="377"/>
      <c r="U2" s="377"/>
      <c r="V2" s="377"/>
      <c r="W2" s="377"/>
      <c r="X2" s="377"/>
      <c r="Y2" s="377"/>
      <c r="Z2" s="377"/>
      <c r="AA2" s="377"/>
      <c r="AB2" s="377"/>
      <c r="AC2" s="377"/>
      <c r="AD2" s="377"/>
      <c r="AE2" s="377"/>
      <c r="AF2" s="377"/>
      <c r="AG2" s="377"/>
      <c r="AH2" s="377"/>
      <c r="AI2" s="377"/>
      <c r="AJ2" s="377"/>
      <c r="AK2" s="377"/>
      <c r="AL2" s="377"/>
      <c r="AM2" s="377"/>
      <c r="AN2" s="377"/>
      <c r="AO2" s="377"/>
      <c r="AP2" s="377"/>
      <c r="AQ2" s="377"/>
      <c r="AR2" s="378"/>
      <c r="AS2" s="125" t="s">
        <v>807</v>
      </c>
      <c r="AT2" s="125" t="s">
        <v>808</v>
      </c>
    </row>
    <row r="3" spans="1:65" ht="30" customHeight="1" x14ac:dyDescent="0.2">
      <c r="A3" s="373"/>
      <c r="B3" s="374"/>
      <c r="C3" s="379"/>
      <c r="D3" s="379"/>
      <c r="E3" s="379"/>
      <c r="F3" s="379"/>
      <c r="G3" s="379"/>
      <c r="H3" s="379"/>
      <c r="I3" s="379"/>
      <c r="J3" s="379"/>
      <c r="K3" s="379"/>
      <c r="L3" s="379"/>
      <c r="M3" s="379"/>
      <c r="N3" s="379"/>
      <c r="O3" s="379"/>
      <c r="P3" s="379"/>
      <c r="Q3" s="379"/>
      <c r="R3" s="379"/>
      <c r="S3" s="379"/>
      <c r="T3" s="379"/>
      <c r="U3" s="379"/>
      <c r="V3" s="379"/>
      <c r="W3" s="379"/>
      <c r="X3" s="379"/>
      <c r="Y3" s="379"/>
      <c r="Z3" s="379"/>
      <c r="AA3" s="379"/>
      <c r="AB3" s="379"/>
      <c r="AC3" s="379"/>
      <c r="AD3" s="379"/>
      <c r="AE3" s="379"/>
      <c r="AF3" s="379"/>
      <c r="AG3" s="379"/>
      <c r="AH3" s="379"/>
      <c r="AI3" s="379"/>
      <c r="AJ3" s="379"/>
      <c r="AK3" s="379"/>
      <c r="AL3" s="379"/>
      <c r="AM3" s="379"/>
      <c r="AN3" s="379"/>
      <c r="AO3" s="379"/>
      <c r="AP3" s="379"/>
      <c r="AQ3" s="379"/>
      <c r="AR3" s="380"/>
      <c r="AS3" s="381" t="s">
        <v>809</v>
      </c>
      <c r="AT3" s="381"/>
    </row>
    <row r="4" spans="1:65" s="132" customFormat="1" ht="15" x14ac:dyDescent="0.2">
      <c r="A4" s="126"/>
      <c r="B4" s="126"/>
      <c r="C4" s="126"/>
      <c r="D4" s="126"/>
      <c r="E4" s="127"/>
      <c r="F4" s="128"/>
      <c r="G4" s="129"/>
      <c r="H4" s="130"/>
      <c r="I4" s="129"/>
      <c r="J4" s="129"/>
      <c r="K4" s="130"/>
      <c r="L4" s="128"/>
      <c r="M4" s="128"/>
      <c r="N4" s="128"/>
      <c r="O4" s="130"/>
      <c r="P4" s="131"/>
      <c r="Q4" s="130"/>
      <c r="R4" s="128"/>
      <c r="S4" s="128"/>
      <c r="T4" s="131"/>
      <c r="U4" s="128"/>
      <c r="V4" s="128"/>
      <c r="W4" s="128"/>
      <c r="X4" s="128"/>
      <c r="Y4" s="128"/>
      <c r="Z4" s="128"/>
      <c r="AA4" s="128"/>
      <c r="AB4" s="128"/>
      <c r="AI4" s="129"/>
      <c r="AJ4" s="129"/>
      <c r="AK4" s="128"/>
      <c r="AL4" s="129"/>
      <c r="AM4" s="128"/>
      <c r="AN4" s="128"/>
      <c r="AO4" s="128"/>
      <c r="AP4" s="128"/>
      <c r="AQ4" s="128"/>
      <c r="AR4" s="128"/>
      <c r="BK4" s="130"/>
      <c r="BL4" s="130"/>
      <c r="BM4" s="130"/>
    </row>
    <row r="5" spans="1:65" s="136" customFormat="1" ht="18.75" customHeight="1" x14ac:dyDescent="0.2">
      <c r="A5" s="382" t="s">
        <v>810</v>
      </c>
      <c r="B5" s="382"/>
      <c r="C5" s="382"/>
      <c r="D5" s="382"/>
      <c r="E5" s="382"/>
      <c r="F5" s="382"/>
      <c r="G5" s="382"/>
      <c r="H5" s="383" t="s">
        <v>811</v>
      </c>
      <c r="I5" s="364">
        <v>30</v>
      </c>
      <c r="J5" s="133"/>
      <c r="K5" s="134"/>
      <c r="L5" s="383" t="s">
        <v>812</v>
      </c>
      <c r="M5" s="364">
        <v>4</v>
      </c>
      <c r="N5" s="134"/>
      <c r="O5" s="383" t="s">
        <v>813</v>
      </c>
      <c r="P5" s="364">
        <v>2018</v>
      </c>
      <c r="Q5" s="135"/>
      <c r="R5" s="134"/>
      <c r="S5" s="134"/>
      <c r="T5" s="133"/>
      <c r="U5" s="134"/>
      <c r="V5" s="134"/>
      <c r="W5" s="134"/>
      <c r="X5" s="134"/>
      <c r="Y5" s="134"/>
      <c r="Z5" s="134"/>
      <c r="AA5" s="134"/>
      <c r="AB5" s="134"/>
      <c r="AI5" s="133"/>
      <c r="AJ5" s="133"/>
      <c r="AK5" s="134"/>
      <c r="AL5" s="133"/>
      <c r="AM5" s="134"/>
      <c r="AN5" s="134"/>
      <c r="AO5" s="134"/>
      <c r="AP5" s="134"/>
      <c r="AQ5" s="134"/>
      <c r="AR5" s="134"/>
      <c r="BK5" s="134"/>
      <c r="BL5" s="134"/>
      <c r="BM5" s="134"/>
    </row>
    <row r="6" spans="1:65" s="136" customFormat="1" ht="18.75" customHeight="1" x14ac:dyDescent="0.2">
      <c r="A6" s="382"/>
      <c r="B6" s="382"/>
      <c r="C6" s="382"/>
      <c r="D6" s="382"/>
      <c r="E6" s="382"/>
      <c r="F6" s="382"/>
      <c r="G6" s="382"/>
      <c r="H6" s="383"/>
      <c r="I6" s="364"/>
      <c r="J6" s="133"/>
      <c r="K6" s="134"/>
      <c r="L6" s="383"/>
      <c r="M6" s="364"/>
      <c r="N6" s="134"/>
      <c r="O6" s="383"/>
      <c r="P6" s="364"/>
      <c r="Q6" s="135"/>
      <c r="R6" s="134"/>
      <c r="S6" s="134"/>
      <c r="T6" s="133"/>
      <c r="U6" s="134"/>
      <c r="V6" s="134"/>
      <c r="W6" s="134"/>
      <c r="X6" s="134"/>
      <c r="Y6" s="134"/>
      <c r="Z6" s="134"/>
      <c r="AA6" s="134"/>
      <c r="AB6" s="134"/>
      <c r="AI6" s="133"/>
      <c r="AJ6" s="133"/>
      <c r="AK6" s="134"/>
      <c r="AL6" s="133"/>
      <c r="AM6" s="134"/>
      <c r="AN6" s="134"/>
      <c r="AO6" s="134"/>
      <c r="AP6" s="134"/>
      <c r="AQ6" s="134"/>
      <c r="AR6" s="134"/>
      <c r="BK6" s="134"/>
      <c r="BL6" s="134"/>
      <c r="BM6" s="134"/>
    </row>
    <row r="7" spans="1:65" s="136" customFormat="1" ht="15.75" x14ac:dyDescent="0.2">
      <c r="A7" s="137"/>
      <c r="B7" s="137"/>
      <c r="C7" s="137"/>
      <c r="D7" s="137"/>
      <c r="E7" s="138"/>
      <c r="F7" s="134"/>
      <c r="G7" s="133"/>
      <c r="H7" s="134"/>
      <c r="I7" s="133"/>
      <c r="J7" s="133"/>
      <c r="K7" s="134"/>
      <c r="L7" s="134"/>
      <c r="M7" s="134"/>
      <c r="N7" s="134"/>
      <c r="O7" s="134"/>
      <c r="P7" s="133"/>
      <c r="Q7" s="134"/>
      <c r="R7" s="134"/>
      <c r="S7" s="134"/>
      <c r="T7" s="133"/>
      <c r="U7" s="134"/>
      <c r="V7" s="134"/>
      <c r="W7" s="134"/>
      <c r="X7" s="134"/>
      <c r="Y7" s="134"/>
      <c r="Z7" s="134"/>
      <c r="AA7" s="134"/>
      <c r="AB7" s="134"/>
      <c r="AI7" s="133"/>
      <c r="AJ7" s="133"/>
      <c r="AK7" s="134"/>
      <c r="AL7" s="133"/>
      <c r="AM7" s="134"/>
      <c r="AN7" s="134"/>
      <c r="AO7" s="134"/>
      <c r="AP7" s="134"/>
      <c r="AQ7" s="134"/>
      <c r="AR7" s="139"/>
      <c r="BK7" s="134"/>
      <c r="BL7" s="134"/>
      <c r="BM7" s="134"/>
    </row>
    <row r="8" spans="1:65" s="146" customFormat="1" ht="68.25" customHeight="1" x14ac:dyDescent="0.2">
      <c r="A8" s="140" t="s">
        <v>814</v>
      </c>
      <c r="B8" s="140" t="s">
        <v>815</v>
      </c>
      <c r="C8" s="140" t="s">
        <v>816</v>
      </c>
      <c r="D8" s="140" t="s">
        <v>817</v>
      </c>
      <c r="E8" s="141" t="s">
        <v>103</v>
      </c>
      <c r="F8" s="141" t="s">
        <v>818</v>
      </c>
      <c r="G8" s="140" t="s">
        <v>819</v>
      </c>
      <c r="H8" s="141" t="s">
        <v>11</v>
      </c>
      <c r="I8" s="141" t="s">
        <v>820</v>
      </c>
      <c r="J8" s="141" t="s">
        <v>821</v>
      </c>
      <c r="K8" s="141" t="s">
        <v>25</v>
      </c>
      <c r="L8" s="141" t="s">
        <v>822</v>
      </c>
      <c r="M8" s="140" t="s">
        <v>823</v>
      </c>
      <c r="N8" s="141" t="s">
        <v>824</v>
      </c>
      <c r="O8" s="140" t="s">
        <v>825</v>
      </c>
      <c r="P8" s="141" t="s">
        <v>826</v>
      </c>
      <c r="Q8" s="140" t="s">
        <v>827</v>
      </c>
      <c r="R8" s="141" t="s">
        <v>828</v>
      </c>
      <c r="S8" s="141" t="s">
        <v>829</v>
      </c>
      <c r="T8" s="140" t="s">
        <v>830</v>
      </c>
      <c r="U8" s="142" t="s">
        <v>831</v>
      </c>
      <c r="V8" s="142" t="s">
        <v>832</v>
      </c>
      <c r="W8" s="142" t="s">
        <v>833</v>
      </c>
      <c r="X8" s="142" t="s">
        <v>52</v>
      </c>
      <c r="Y8" s="142" t="s">
        <v>834</v>
      </c>
      <c r="Z8" s="142" t="s">
        <v>53</v>
      </c>
      <c r="AA8" s="141" t="s">
        <v>29</v>
      </c>
      <c r="AB8" s="141" t="s">
        <v>835</v>
      </c>
      <c r="AC8" s="143" t="s">
        <v>836</v>
      </c>
      <c r="AD8" s="143" t="s">
        <v>837</v>
      </c>
      <c r="AE8" s="143" t="s">
        <v>838</v>
      </c>
      <c r="AF8" s="143" t="s">
        <v>839</v>
      </c>
      <c r="AG8" s="143" t="s">
        <v>840</v>
      </c>
      <c r="AH8" s="143" t="s">
        <v>841</v>
      </c>
      <c r="AI8" s="144" t="s">
        <v>842</v>
      </c>
      <c r="AJ8" s="144" t="s">
        <v>843</v>
      </c>
      <c r="AK8" s="141" t="s">
        <v>844</v>
      </c>
      <c r="AL8" s="141" t="s">
        <v>845</v>
      </c>
      <c r="AM8" s="144" t="s">
        <v>846</v>
      </c>
      <c r="AN8" s="144" t="s">
        <v>847</v>
      </c>
      <c r="AO8" s="144" t="s">
        <v>848</v>
      </c>
      <c r="AP8" s="144" t="s">
        <v>849</v>
      </c>
      <c r="AQ8" s="144" t="s">
        <v>850</v>
      </c>
      <c r="AR8" s="144" t="s">
        <v>851</v>
      </c>
      <c r="AS8" s="145" t="s">
        <v>852</v>
      </c>
      <c r="AT8" s="145" t="s">
        <v>852</v>
      </c>
      <c r="AU8" s="141" t="s">
        <v>1399</v>
      </c>
      <c r="BK8" s="147"/>
      <c r="BL8" s="147"/>
      <c r="BM8" s="147"/>
    </row>
    <row r="9" spans="1:65" ht="47.25" customHeight="1" x14ac:dyDescent="0.2">
      <c r="A9" s="148" t="s">
        <v>853</v>
      </c>
      <c r="B9" s="148" t="s">
        <v>854</v>
      </c>
      <c r="C9" s="148" t="s">
        <v>855</v>
      </c>
      <c r="D9" s="148" t="s">
        <v>856</v>
      </c>
      <c r="E9" s="149" t="s">
        <v>857</v>
      </c>
      <c r="F9" s="150" t="s">
        <v>536</v>
      </c>
      <c r="G9" s="151" t="s">
        <v>537</v>
      </c>
      <c r="H9" s="150" t="s">
        <v>538</v>
      </c>
      <c r="I9" s="152" t="s">
        <v>858</v>
      </c>
      <c r="J9" s="152" t="s">
        <v>859</v>
      </c>
      <c r="K9" s="153" t="s">
        <v>13</v>
      </c>
      <c r="L9" s="154" t="s">
        <v>860</v>
      </c>
      <c r="M9" s="155" t="s">
        <v>35</v>
      </c>
      <c r="N9" s="154" t="s">
        <v>860</v>
      </c>
      <c r="O9" s="156">
        <v>0.5</v>
      </c>
      <c r="P9" s="152" t="s">
        <v>861</v>
      </c>
      <c r="Q9" s="156" t="s">
        <v>862</v>
      </c>
      <c r="R9" s="150">
        <v>4.5</v>
      </c>
      <c r="S9" s="150" t="s">
        <v>863</v>
      </c>
      <c r="T9" s="151" t="s">
        <v>864</v>
      </c>
      <c r="U9" s="150" t="s">
        <v>865</v>
      </c>
      <c r="V9" s="150" t="s">
        <v>866</v>
      </c>
      <c r="W9" s="150" t="s">
        <v>867</v>
      </c>
      <c r="X9" s="150" t="s">
        <v>868</v>
      </c>
      <c r="Y9" s="157">
        <v>1</v>
      </c>
      <c r="Z9" s="150" t="s">
        <v>869</v>
      </c>
      <c r="AA9" s="150" t="s">
        <v>115</v>
      </c>
      <c r="AB9" s="158" t="s">
        <v>870</v>
      </c>
      <c r="AC9" s="159">
        <v>0.33</v>
      </c>
      <c r="AD9" s="160" t="s">
        <v>539</v>
      </c>
      <c r="AE9" s="161">
        <v>0</v>
      </c>
      <c r="AF9" s="162"/>
      <c r="AG9" s="161">
        <v>0</v>
      </c>
      <c r="AH9" s="162"/>
      <c r="AI9" s="152" t="s">
        <v>72</v>
      </c>
      <c r="AJ9" s="152" t="s">
        <v>85</v>
      </c>
      <c r="AK9" s="163">
        <f>SUM(AG9+AE9+AC9)</f>
        <v>0.33</v>
      </c>
      <c r="AL9" s="152" t="s">
        <v>540</v>
      </c>
      <c r="AM9" s="156">
        <v>1</v>
      </c>
      <c r="AN9" s="156" t="s">
        <v>871</v>
      </c>
      <c r="AO9" s="150">
        <v>2018</v>
      </c>
      <c r="AP9" s="150">
        <v>31</v>
      </c>
      <c r="AQ9" s="150" t="s">
        <v>51</v>
      </c>
      <c r="AR9" s="150">
        <v>2018</v>
      </c>
      <c r="AS9" s="164"/>
      <c r="AT9" s="265"/>
      <c r="AU9" s="329">
        <f>AVERAGE(AK9:AK14)</f>
        <v>0.33</v>
      </c>
      <c r="BK9" s="123"/>
      <c r="BL9" s="123"/>
      <c r="BM9" s="123"/>
    </row>
    <row r="10" spans="1:65" ht="47.25" customHeight="1" x14ac:dyDescent="0.2">
      <c r="A10" s="148" t="s">
        <v>853</v>
      </c>
      <c r="B10" s="148" t="s">
        <v>854</v>
      </c>
      <c r="C10" s="148" t="s">
        <v>855</v>
      </c>
      <c r="D10" s="148" t="s">
        <v>856</v>
      </c>
      <c r="E10" s="149" t="s">
        <v>857</v>
      </c>
      <c r="F10" s="150" t="s">
        <v>536</v>
      </c>
      <c r="G10" s="151" t="s">
        <v>541</v>
      </c>
      <c r="H10" s="150" t="s">
        <v>542</v>
      </c>
      <c r="I10" s="152" t="s">
        <v>872</v>
      </c>
      <c r="J10" s="152" t="s">
        <v>873</v>
      </c>
      <c r="K10" s="153" t="s">
        <v>874</v>
      </c>
      <c r="L10" s="154" t="s">
        <v>860</v>
      </c>
      <c r="M10" s="155" t="s">
        <v>875</v>
      </c>
      <c r="N10" s="154" t="s">
        <v>860</v>
      </c>
      <c r="O10" s="156">
        <v>0.5</v>
      </c>
      <c r="P10" s="152" t="s">
        <v>876</v>
      </c>
      <c r="Q10" s="156" t="s">
        <v>862</v>
      </c>
      <c r="R10" s="150">
        <v>4.5</v>
      </c>
      <c r="S10" s="150" t="s">
        <v>863</v>
      </c>
      <c r="T10" s="151" t="s">
        <v>877</v>
      </c>
      <c r="U10" s="150" t="s">
        <v>878</v>
      </c>
      <c r="V10" s="150" t="s">
        <v>879</v>
      </c>
      <c r="W10" s="150" t="s">
        <v>867</v>
      </c>
      <c r="X10" s="150" t="s">
        <v>868</v>
      </c>
      <c r="Y10" s="157">
        <v>1</v>
      </c>
      <c r="Z10" s="150" t="s">
        <v>880</v>
      </c>
      <c r="AA10" s="150" t="s">
        <v>114</v>
      </c>
      <c r="AB10" s="156" t="s">
        <v>543</v>
      </c>
      <c r="AC10" s="161">
        <v>0.33</v>
      </c>
      <c r="AD10" s="160" t="s">
        <v>544</v>
      </c>
      <c r="AE10" s="161">
        <v>0</v>
      </c>
      <c r="AF10" s="162"/>
      <c r="AG10" s="161">
        <v>0</v>
      </c>
      <c r="AH10" s="162"/>
      <c r="AI10" s="152" t="s">
        <v>72</v>
      </c>
      <c r="AJ10" s="152" t="s">
        <v>85</v>
      </c>
      <c r="AK10" s="163">
        <f t="shared" ref="AK10:AK72" si="0">SUM(AG10+AE10+AC10)</f>
        <v>0.33</v>
      </c>
      <c r="AL10" s="152" t="s">
        <v>545</v>
      </c>
      <c r="AM10" s="156">
        <v>1</v>
      </c>
      <c r="AN10" s="156" t="s">
        <v>871</v>
      </c>
      <c r="AO10" s="150">
        <v>2018</v>
      </c>
      <c r="AP10" s="150">
        <v>31</v>
      </c>
      <c r="AQ10" s="150" t="s">
        <v>51</v>
      </c>
      <c r="AR10" s="150">
        <v>2018</v>
      </c>
      <c r="AS10" s="164"/>
      <c r="AT10" s="265"/>
      <c r="AU10" s="329"/>
      <c r="BK10" s="123"/>
      <c r="BL10" s="123"/>
      <c r="BM10" s="123"/>
    </row>
    <row r="11" spans="1:65" ht="47.25" customHeight="1" x14ac:dyDescent="0.2">
      <c r="A11" s="148" t="s">
        <v>853</v>
      </c>
      <c r="B11" s="148" t="s">
        <v>881</v>
      </c>
      <c r="C11" s="148" t="s">
        <v>882</v>
      </c>
      <c r="D11" s="148" t="s">
        <v>883</v>
      </c>
      <c r="E11" s="149" t="s">
        <v>857</v>
      </c>
      <c r="F11" s="150" t="s">
        <v>536</v>
      </c>
      <c r="G11" s="151" t="s">
        <v>546</v>
      </c>
      <c r="H11" s="150" t="s">
        <v>542</v>
      </c>
      <c r="I11" s="152" t="s">
        <v>884</v>
      </c>
      <c r="J11" s="152" t="s">
        <v>885</v>
      </c>
      <c r="K11" s="153" t="s">
        <v>886</v>
      </c>
      <c r="L11" s="154" t="s">
        <v>887</v>
      </c>
      <c r="M11" s="155" t="s">
        <v>888</v>
      </c>
      <c r="N11" s="154" t="s">
        <v>887</v>
      </c>
      <c r="O11" s="156">
        <v>0.5</v>
      </c>
      <c r="P11" s="152" t="s">
        <v>889</v>
      </c>
      <c r="Q11" s="156" t="s">
        <v>862</v>
      </c>
      <c r="R11" s="150">
        <v>2</v>
      </c>
      <c r="S11" s="150" t="s">
        <v>890</v>
      </c>
      <c r="T11" s="151" t="s">
        <v>891</v>
      </c>
      <c r="U11" s="150" t="s">
        <v>892</v>
      </c>
      <c r="V11" s="150" t="s">
        <v>893</v>
      </c>
      <c r="W11" s="150" t="s">
        <v>867</v>
      </c>
      <c r="X11" s="150" t="s">
        <v>868</v>
      </c>
      <c r="Y11" s="157">
        <v>1</v>
      </c>
      <c r="Z11" s="150" t="s">
        <v>880</v>
      </c>
      <c r="AA11" s="150" t="s">
        <v>114</v>
      </c>
      <c r="AB11" s="165" t="s">
        <v>547</v>
      </c>
      <c r="AC11" s="161">
        <v>0.33</v>
      </c>
      <c r="AD11" s="160" t="s">
        <v>548</v>
      </c>
      <c r="AE11" s="161">
        <v>0</v>
      </c>
      <c r="AF11" s="162"/>
      <c r="AG11" s="161">
        <v>0</v>
      </c>
      <c r="AH11" s="162"/>
      <c r="AI11" s="152" t="s">
        <v>72</v>
      </c>
      <c r="AJ11" s="152" t="s">
        <v>85</v>
      </c>
      <c r="AK11" s="163">
        <f t="shared" si="0"/>
        <v>0.33</v>
      </c>
      <c r="AL11" s="152" t="s">
        <v>549</v>
      </c>
      <c r="AM11" s="156">
        <v>1</v>
      </c>
      <c r="AN11" s="156" t="s">
        <v>871</v>
      </c>
      <c r="AO11" s="150">
        <v>2018</v>
      </c>
      <c r="AP11" s="150">
        <v>31</v>
      </c>
      <c r="AQ11" s="150" t="s">
        <v>51</v>
      </c>
      <c r="AR11" s="150">
        <v>2018</v>
      </c>
      <c r="AS11" s="164" t="s">
        <v>894</v>
      </c>
      <c r="AT11" s="265"/>
      <c r="AU11" s="329"/>
      <c r="BK11" s="123"/>
      <c r="BL11" s="123"/>
      <c r="BM11" s="123"/>
    </row>
    <row r="12" spans="1:65" ht="47.25" customHeight="1" x14ac:dyDescent="0.2">
      <c r="A12" s="148" t="s">
        <v>853</v>
      </c>
      <c r="B12" s="148" t="s">
        <v>895</v>
      </c>
      <c r="C12" s="148" t="s">
        <v>896</v>
      </c>
      <c r="D12" s="148" t="s">
        <v>897</v>
      </c>
      <c r="E12" s="149" t="s">
        <v>857</v>
      </c>
      <c r="F12" s="150" t="s">
        <v>536</v>
      </c>
      <c r="G12" s="151" t="s">
        <v>550</v>
      </c>
      <c r="H12" s="150" t="s">
        <v>542</v>
      </c>
      <c r="I12" s="152" t="s">
        <v>898</v>
      </c>
      <c r="J12" s="152" t="s">
        <v>899</v>
      </c>
      <c r="K12" s="153" t="s">
        <v>886</v>
      </c>
      <c r="L12" s="154" t="s">
        <v>887</v>
      </c>
      <c r="M12" s="155" t="s">
        <v>900</v>
      </c>
      <c r="N12" s="154" t="s">
        <v>901</v>
      </c>
      <c r="O12" s="156">
        <v>0.5</v>
      </c>
      <c r="P12" s="152" t="s">
        <v>902</v>
      </c>
      <c r="Q12" s="156" t="s">
        <v>862</v>
      </c>
      <c r="R12" s="150">
        <v>4</v>
      </c>
      <c r="S12" s="150" t="s">
        <v>903</v>
      </c>
      <c r="T12" s="151" t="s">
        <v>904</v>
      </c>
      <c r="U12" s="150" t="s">
        <v>905</v>
      </c>
      <c r="V12" s="150" t="s">
        <v>906</v>
      </c>
      <c r="W12" s="150" t="s">
        <v>867</v>
      </c>
      <c r="X12" s="150" t="s">
        <v>868</v>
      </c>
      <c r="Y12" s="157">
        <v>1</v>
      </c>
      <c r="Z12" s="150" t="s">
        <v>880</v>
      </c>
      <c r="AA12" s="150" t="s">
        <v>114</v>
      </c>
      <c r="AB12" s="149" t="s">
        <v>551</v>
      </c>
      <c r="AC12" s="161">
        <v>0.33</v>
      </c>
      <c r="AD12" s="160" t="s">
        <v>552</v>
      </c>
      <c r="AE12" s="161">
        <v>0</v>
      </c>
      <c r="AF12" s="162"/>
      <c r="AG12" s="161">
        <v>0</v>
      </c>
      <c r="AH12" s="162"/>
      <c r="AI12" s="152" t="s">
        <v>72</v>
      </c>
      <c r="AJ12" s="152" t="s">
        <v>85</v>
      </c>
      <c r="AK12" s="163">
        <f t="shared" si="0"/>
        <v>0.33</v>
      </c>
      <c r="AL12" s="152" t="s">
        <v>553</v>
      </c>
      <c r="AM12" s="156">
        <v>1</v>
      </c>
      <c r="AN12" s="156" t="s">
        <v>871</v>
      </c>
      <c r="AO12" s="150">
        <v>2018</v>
      </c>
      <c r="AP12" s="150">
        <v>31</v>
      </c>
      <c r="AQ12" s="150" t="s">
        <v>51</v>
      </c>
      <c r="AR12" s="150">
        <v>2018</v>
      </c>
      <c r="AS12" s="164"/>
      <c r="AT12" s="265"/>
      <c r="AU12" s="329"/>
      <c r="BK12" s="123"/>
      <c r="BL12" s="123"/>
      <c r="BM12" s="123"/>
    </row>
    <row r="13" spans="1:65" ht="47.25" customHeight="1" x14ac:dyDescent="0.2">
      <c r="A13" s="148" t="s">
        <v>853</v>
      </c>
      <c r="B13" s="148" t="s">
        <v>895</v>
      </c>
      <c r="C13" s="148" t="s">
        <v>896</v>
      </c>
      <c r="D13" s="148" t="s">
        <v>897</v>
      </c>
      <c r="E13" s="149" t="s">
        <v>857</v>
      </c>
      <c r="F13" s="150" t="s">
        <v>536</v>
      </c>
      <c r="G13" s="151" t="s">
        <v>554</v>
      </c>
      <c r="H13" s="150" t="s">
        <v>555</v>
      </c>
      <c r="I13" s="152" t="s">
        <v>907</v>
      </c>
      <c r="J13" s="152" t="s">
        <v>908</v>
      </c>
      <c r="K13" s="153" t="s">
        <v>886</v>
      </c>
      <c r="L13" s="154" t="str">
        <f t="shared" ref="L13:L38" si="1">IF(K13="Casi con certeza","5",IF(K13="Probable","4",IF(K13="Posible","3",IF(K13="Improbable","2",IF(K13="Raro","1","")))))</f>
        <v>2</v>
      </c>
      <c r="M13" s="155" t="s">
        <v>35</v>
      </c>
      <c r="N13" s="154" t="str">
        <f t="shared" ref="N13:N44" si="2">IF(M13="Catastrófico","5",IF(M13="Mayor","4",IF(M13="Moderado","3",IF(M13="Menor","2",IF(M13="Insignificante","1","")))))</f>
        <v>4</v>
      </c>
      <c r="O13" s="156">
        <v>0.5</v>
      </c>
      <c r="P13" s="152" t="s">
        <v>909</v>
      </c>
      <c r="Q13" s="156" t="s">
        <v>862</v>
      </c>
      <c r="R13" s="150">
        <f t="shared" ref="R13:R44" si="3">L13*N13*O13</f>
        <v>4</v>
      </c>
      <c r="S13" s="150" t="str">
        <f t="shared" ref="S13:S44" si="4">IF(R13&gt;11,"ZONA DE RIESGO EXTREMA",IF(R13&lt;4,"ZONA DE RIESGO BAJA",IF(R13=4,"ZONA DE RIESGO MODERADA","ZONA DE RIESGO ALTA")))</f>
        <v>ZONA DE RIESGO MODERADA</v>
      </c>
      <c r="T13" s="151" t="s">
        <v>910</v>
      </c>
      <c r="U13" s="150" t="s">
        <v>911</v>
      </c>
      <c r="V13" s="150" t="s">
        <v>912</v>
      </c>
      <c r="W13" s="150" t="s">
        <v>913</v>
      </c>
      <c r="X13" s="150" t="s">
        <v>868</v>
      </c>
      <c r="Y13" s="157">
        <v>1</v>
      </c>
      <c r="Z13" s="150" t="s">
        <v>880</v>
      </c>
      <c r="AA13" s="150" t="s">
        <v>114</v>
      </c>
      <c r="AB13" s="156" t="s">
        <v>556</v>
      </c>
      <c r="AC13" s="161">
        <v>0.33</v>
      </c>
      <c r="AD13" s="160" t="s">
        <v>557</v>
      </c>
      <c r="AE13" s="161">
        <v>0</v>
      </c>
      <c r="AF13" s="162"/>
      <c r="AG13" s="161">
        <v>0</v>
      </c>
      <c r="AH13" s="162"/>
      <c r="AI13" s="152" t="s">
        <v>72</v>
      </c>
      <c r="AJ13" s="152" t="s">
        <v>85</v>
      </c>
      <c r="AK13" s="163">
        <f t="shared" si="0"/>
        <v>0.33</v>
      </c>
      <c r="AL13" s="152" t="s">
        <v>558</v>
      </c>
      <c r="AM13" s="156">
        <v>1</v>
      </c>
      <c r="AN13" s="156" t="s">
        <v>871</v>
      </c>
      <c r="AO13" s="150">
        <v>2018</v>
      </c>
      <c r="AP13" s="150">
        <v>31</v>
      </c>
      <c r="AQ13" s="150" t="s">
        <v>51</v>
      </c>
      <c r="AR13" s="150">
        <v>2018</v>
      </c>
      <c r="AS13" s="166" t="s">
        <v>914</v>
      </c>
      <c r="AT13" s="265"/>
      <c r="AU13" s="329"/>
      <c r="BK13" s="123"/>
      <c r="BL13" s="123"/>
      <c r="BM13" s="123"/>
    </row>
    <row r="14" spans="1:65" ht="47.25" customHeight="1" x14ac:dyDescent="0.2">
      <c r="A14" s="148" t="s">
        <v>853</v>
      </c>
      <c r="B14" s="148" t="s">
        <v>895</v>
      </c>
      <c r="C14" s="148" t="s">
        <v>896</v>
      </c>
      <c r="D14" s="148" t="s">
        <v>897</v>
      </c>
      <c r="E14" s="149" t="s">
        <v>857</v>
      </c>
      <c r="F14" s="150" t="s">
        <v>536</v>
      </c>
      <c r="G14" s="151" t="s">
        <v>559</v>
      </c>
      <c r="H14" s="150" t="s">
        <v>538</v>
      </c>
      <c r="I14" s="152" t="s">
        <v>915</v>
      </c>
      <c r="J14" s="152" t="s">
        <v>916</v>
      </c>
      <c r="K14" s="153" t="s">
        <v>886</v>
      </c>
      <c r="L14" s="154" t="str">
        <f t="shared" si="1"/>
        <v>2</v>
      </c>
      <c r="M14" s="155" t="s">
        <v>33</v>
      </c>
      <c r="N14" s="154" t="str">
        <f t="shared" si="2"/>
        <v>2</v>
      </c>
      <c r="O14" s="156">
        <v>0.5</v>
      </c>
      <c r="P14" s="152" t="s">
        <v>917</v>
      </c>
      <c r="Q14" s="156" t="s">
        <v>862</v>
      </c>
      <c r="R14" s="150">
        <f t="shared" si="3"/>
        <v>2</v>
      </c>
      <c r="S14" s="150" t="str">
        <f t="shared" si="4"/>
        <v>ZONA DE RIESGO BAJA</v>
      </c>
      <c r="T14" s="151" t="s">
        <v>918</v>
      </c>
      <c r="U14" s="150" t="s">
        <v>919</v>
      </c>
      <c r="V14" s="150" t="s">
        <v>920</v>
      </c>
      <c r="W14" s="150" t="s">
        <v>913</v>
      </c>
      <c r="X14" s="150" t="s">
        <v>868</v>
      </c>
      <c r="Y14" s="157">
        <v>1</v>
      </c>
      <c r="Z14" s="150" t="s">
        <v>869</v>
      </c>
      <c r="AA14" s="150" t="s">
        <v>114</v>
      </c>
      <c r="AB14" s="156" t="s">
        <v>560</v>
      </c>
      <c r="AC14" s="161">
        <v>0.33</v>
      </c>
      <c r="AD14" s="162"/>
      <c r="AE14" s="161">
        <v>0</v>
      </c>
      <c r="AF14" s="162"/>
      <c r="AG14" s="161">
        <v>0</v>
      </c>
      <c r="AH14" s="162"/>
      <c r="AI14" s="167" t="s">
        <v>72</v>
      </c>
      <c r="AJ14" s="167" t="s">
        <v>85</v>
      </c>
      <c r="AK14" s="163">
        <f t="shared" si="0"/>
        <v>0.33</v>
      </c>
      <c r="AL14" s="167" t="s">
        <v>561</v>
      </c>
      <c r="AM14" s="168">
        <v>1</v>
      </c>
      <c r="AN14" s="168" t="s">
        <v>871</v>
      </c>
      <c r="AO14" s="169">
        <v>2018</v>
      </c>
      <c r="AP14" s="169">
        <v>31</v>
      </c>
      <c r="AQ14" s="169" t="s">
        <v>51</v>
      </c>
      <c r="AR14" s="169">
        <v>2018</v>
      </c>
      <c r="AS14" s="164"/>
      <c r="AT14" s="265"/>
      <c r="AU14" s="329"/>
      <c r="BK14" s="123"/>
      <c r="BL14" s="123"/>
      <c r="BM14" s="123"/>
    </row>
    <row r="15" spans="1:65" ht="47.25" customHeight="1" x14ac:dyDescent="0.2">
      <c r="A15" s="151" t="s">
        <v>921</v>
      </c>
      <c r="B15" s="151" t="s">
        <v>922</v>
      </c>
      <c r="C15" s="151" t="s">
        <v>923</v>
      </c>
      <c r="D15" s="151" t="s">
        <v>924</v>
      </c>
      <c r="E15" s="150" t="s">
        <v>925</v>
      </c>
      <c r="F15" s="150" t="s">
        <v>562</v>
      </c>
      <c r="G15" s="151" t="s">
        <v>563</v>
      </c>
      <c r="H15" s="150" t="s">
        <v>538</v>
      </c>
      <c r="I15" s="152" t="s">
        <v>926</v>
      </c>
      <c r="J15" s="152" t="s">
        <v>927</v>
      </c>
      <c r="K15" s="153" t="s">
        <v>13</v>
      </c>
      <c r="L15" s="154" t="str">
        <f t="shared" si="1"/>
        <v>4</v>
      </c>
      <c r="M15" s="155" t="s">
        <v>34</v>
      </c>
      <c r="N15" s="154" t="str">
        <f t="shared" si="2"/>
        <v>3</v>
      </c>
      <c r="O15" s="156">
        <v>0.5</v>
      </c>
      <c r="P15" s="152" t="s">
        <v>928</v>
      </c>
      <c r="Q15" s="156" t="s">
        <v>862</v>
      </c>
      <c r="R15" s="170">
        <v>5</v>
      </c>
      <c r="S15" s="150" t="str">
        <f t="shared" si="4"/>
        <v>ZONA DE RIESGO ALTA</v>
      </c>
      <c r="T15" s="151" t="s">
        <v>929</v>
      </c>
      <c r="U15" s="150" t="s">
        <v>930</v>
      </c>
      <c r="V15" s="150" t="s">
        <v>931</v>
      </c>
      <c r="W15" s="150" t="s">
        <v>932</v>
      </c>
      <c r="X15" s="150" t="s">
        <v>933</v>
      </c>
      <c r="Y15" s="150" t="s">
        <v>934</v>
      </c>
      <c r="Z15" s="150" t="s">
        <v>935</v>
      </c>
      <c r="AA15" s="150" t="s">
        <v>115</v>
      </c>
      <c r="AB15" s="156" t="s">
        <v>564</v>
      </c>
      <c r="AC15" s="161">
        <v>0</v>
      </c>
      <c r="AD15" s="162"/>
      <c r="AE15" s="161">
        <v>0</v>
      </c>
      <c r="AF15" s="162"/>
      <c r="AG15" s="161">
        <v>0</v>
      </c>
      <c r="AH15" s="162"/>
      <c r="AI15" s="167" t="s">
        <v>73</v>
      </c>
      <c r="AJ15" s="167" t="s">
        <v>86</v>
      </c>
      <c r="AK15" s="163">
        <f t="shared" si="0"/>
        <v>0</v>
      </c>
      <c r="AL15" s="167" t="s">
        <v>565</v>
      </c>
      <c r="AM15" s="169">
        <v>1</v>
      </c>
      <c r="AN15" s="169" t="s">
        <v>41</v>
      </c>
      <c r="AO15" s="169">
        <v>2018</v>
      </c>
      <c r="AP15" s="169">
        <v>31</v>
      </c>
      <c r="AQ15" s="169" t="s">
        <v>51</v>
      </c>
      <c r="AR15" s="169">
        <v>2018</v>
      </c>
      <c r="AS15" s="164"/>
      <c r="AT15" s="265"/>
      <c r="AU15" s="329">
        <f>AVERAGE(AK15:AK16)</f>
        <v>0</v>
      </c>
      <c r="BK15" s="123"/>
      <c r="BL15" s="123"/>
      <c r="BM15" s="123"/>
    </row>
    <row r="16" spans="1:65" ht="47.25" customHeight="1" x14ac:dyDescent="0.2">
      <c r="A16" s="151" t="s">
        <v>921</v>
      </c>
      <c r="B16" s="151" t="s">
        <v>922</v>
      </c>
      <c r="C16" s="151" t="s">
        <v>923</v>
      </c>
      <c r="D16" s="151" t="s">
        <v>924</v>
      </c>
      <c r="E16" s="150" t="s">
        <v>925</v>
      </c>
      <c r="F16" s="150" t="s">
        <v>562</v>
      </c>
      <c r="G16" s="171" t="s">
        <v>566</v>
      </c>
      <c r="H16" s="150" t="s">
        <v>567</v>
      </c>
      <c r="I16" s="172" t="s">
        <v>936</v>
      </c>
      <c r="J16" s="173" t="s">
        <v>937</v>
      </c>
      <c r="K16" s="174" t="s">
        <v>14</v>
      </c>
      <c r="L16" s="175">
        <v>3</v>
      </c>
      <c r="M16" s="176" t="s">
        <v>33</v>
      </c>
      <c r="N16" s="175" t="str">
        <f t="shared" si="2"/>
        <v>2</v>
      </c>
      <c r="O16" s="177">
        <v>0.5</v>
      </c>
      <c r="P16" s="178" t="s">
        <v>938</v>
      </c>
      <c r="Q16" s="156" t="s">
        <v>862</v>
      </c>
      <c r="R16" s="177">
        <f t="shared" ref="R16" si="5">L16*N16*O16</f>
        <v>3</v>
      </c>
      <c r="S16" s="177" t="str">
        <f t="shared" si="4"/>
        <v>ZONA DE RIESGO BAJA</v>
      </c>
      <c r="T16" s="151" t="s">
        <v>939</v>
      </c>
      <c r="U16" s="150" t="s">
        <v>940</v>
      </c>
      <c r="V16" s="150" t="s">
        <v>941</v>
      </c>
      <c r="W16" s="177" t="s">
        <v>932</v>
      </c>
      <c r="X16" s="177" t="s">
        <v>120</v>
      </c>
      <c r="Y16" s="179">
        <v>3</v>
      </c>
      <c r="Z16" s="177" t="s">
        <v>935</v>
      </c>
      <c r="AA16" s="150" t="s">
        <v>114</v>
      </c>
      <c r="AB16" s="177" t="s">
        <v>942</v>
      </c>
      <c r="AC16" s="161">
        <v>0</v>
      </c>
      <c r="AD16" s="162"/>
      <c r="AE16" s="161">
        <v>0</v>
      </c>
      <c r="AF16" s="162"/>
      <c r="AG16" s="161">
        <v>0</v>
      </c>
      <c r="AH16" s="162"/>
      <c r="AI16" s="167" t="s">
        <v>73</v>
      </c>
      <c r="AJ16" s="167" t="s">
        <v>86</v>
      </c>
      <c r="AK16" s="163">
        <f t="shared" si="0"/>
        <v>0</v>
      </c>
      <c r="AL16" s="167" t="s">
        <v>568</v>
      </c>
      <c r="AM16" s="169">
        <v>1</v>
      </c>
      <c r="AN16" s="169" t="s">
        <v>41</v>
      </c>
      <c r="AO16" s="169">
        <v>2018</v>
      </c>
      <c r="AP16" s="169">
        <v>31</v>
      </c>
      <c r="AQ16" s="169" t="s">
        <v>51</v>
      </c>
      <c r="AR16" s="169">
        <v>2018</v>
      </c>
      <c r="AS16" s="164"/>
      <c r="AT16" s="265"/>
      <c r="AU16" s="329"/>
      <c r="BK16" s="123"/>
      <c r="BL16" s="123"/>
      <c r="BM16" s="123"/>
    </row>
    <row r="17" spans="1:65" ht="47.25" customHeight="1" x14ac:dyDescent="0.2">
      <c r="A17" s="180" t="s">
        <v>943</v>
      </c>
      <c r="B17" s="180" t="s">
        <v>854</v>
      </c>
      <c r="C17" s="180" t="s">
        <v>855</v>
      </c>
      <c r="D17" s="180" t="s">
        <v>856</v>
      </c>
      <c r="E17" s="180" t="s">
        <v>140</v>
      </c>
      <c r="F17" s="181" t="s">
        <v>569</v>
      </c>
      <c r="G17" s="181" t="s">
        <v>570</v>
      </c>
      <c r="H17" s="181" t="s">
        <v>555</v>
      </c>
      <c r="I17" s="182" t="s">
        <v>944</v>
      </c>
      <c r="J17" s="183" t="s">
        <v>945</v>
      </c>
      <c r="K17" s="184" t="s">
        <v>15</v>
      </c>
      <c r="L17" s="185" t="str">
        <f t="shared" si="1"/>
        <v>2</v>
      </c>
      <c r="M17" s="186" t="s">
        <v>35</v>
      </c>
      <c r="N17" s="185" t="str">
        <f t="shared" si="2"/>
        <v>4</v>
      </c>
      <c r="O17" s="183">
        <v>0.5</v>
      </c>
      <c r="P17" s="183" t="s">
        <v>946</v>
      </c>
      <c r="Q17" s="156" t="s">
        <v>862</v>
      </c>
      <c r="R17" s="181">
        <f t="shared" si="3"/>
        <v>4</v>
      </c>
      <c r="S17" s="181" t="str">
        <f t="shared" si="4"/>
        <v>ZONA DE RIESGO MODERADA</v>
      </c>
      <c r="T17" s="152" t="s">
        <v>947</v>
      </c>
      <c r="U17" s="156" t="s">
        <v>948</v>
      </c>
      <c r="V17" s="150" t="s">
        <v>949</v>
      </c>
      <c r="W17" s="150" t="s">
        <v>913</v>
      </c>
      <c r="X17" s="150" t="s">
        <v>118</v>
      </c>
      <c r="Y17" s="157">
        <v>1</v>
      </c>
      <c r="Z17" s="150" t="s">
        <v>950</v>
      </c>
      <c r="AA17" s="150" t="s">
        <v>114</v>
      </c>
      <c r="AB17" s="156" t="s">
        <v>951</v>
      </c>
      <c r="AC17" s="187">
        <v>0.33</v>
      </c>
      <c r="AD17" s="188" t="s">
        <v>952</v>
      </c>
      <c r="AE17" s="161">
        <v>0</v>
      </c>
      <c r="AF17" s="188"/>
      <c r="AG17" s="161">
        <v>0</v>
      </c>
      <c r="AH17" s="188"/>
      <c r="AI17" s="152" t="s">
        <v>78</v>
      </c>
      <c r="AJ17" s="152" t="s">
        <v>91</v>
      </c>
      <c r="AK17" s="163">
        <f t="shared" si="0"/>
        <v>0.33</v>
      </c>
      <c r="AL17" s="167"/>
      <c r="AM17" s="150">
        <v>1</v>
      </c>
      <c r="AN17" s="150" t="s">
        <v>40</v>
      </c>
      <c r="AO17" s="150">
        <v>2018</v>
      </c>
      <c r="AP17" s="150">
        <v>16</v>
      </c>
      <c r="AQ17" s="150" t="s">
        <v>51</v>
      </c>
      <c r="AR17" s="150">
        <v>2018</v>
      </c>
      <c r="AS17" s="164"/>
      <c r="AT17" s="265"/>
      <c r="AU17" s="329">
        <f>AVERAGE(AK17:AK20)</f>
        <v>0.26750000000000002</v>
      </c>
      <c r="BK17" s="123"/>
      <c r="BL17" s="123"/>
      <c r="BM17" s="123"/>
    </row>
    <row r="18" spans="1:65" ht="47.25" customHeight="1" x14ac:dyDescent="0.2">
      <c r="A18" s="180" t="s">
        <v>943</v>
      </c>
      <c r="B18" s="180" t="s">
        <v>854</v>
      </c>
      <c r="C18" s="180" t="s">
        <v>855</v>
      </c>
      <c r="D18" s="180" t="s">
        <v>856</v>
      </c>
      <c r="E18" s="180" t="s">
        <v>140</v>
      </c>
      <c r="F18" s="181" t="s">
        <v>569</v>
      </c>
      <c r="G18" s="181" t="s">
        <v>570</v>
      </c>
      <c r="H18" s="181" t="s">
        <v>555</v>
      </c>
      <c r="I18" s="182" t="s">
        <v>944</v>
      </c>
      <c r="J18" s="183" t="s">
        <v>945</v>
      </c>
      <c r="K18" s="184" t="s">
        <v>15</v>
      </c>
      <c r="L18" s="185" t="str">
        <f t="shared" si="1"/>
        <v>2</v>
      </c>
      <c r="M18" s="186" t="s">
        <v>35</v>
      </c>
      <c r="N18" s="185" t="str">
        <f t="shared" si="2"/>
        <v>4</v>
      </c>
      <c r="O18" s="183">
        <v>0.5</v>
      </c>
      <c r="P18" s="183" t="s">
        <v>946</v>
      </c>
      <c r="Q18" s="156" t="s">
        <v>862</v>
      </c>
      <c r="R18" s="181">
        <f t="shared" si="3"/>
        <v>4</v>
      </c>
      <c r="S18" s="181" t="str">
        <f t="shared" si="4"/>
        <v>ZONA DE RIESGO MODERADA</v>
      </c>
      <c r="T18" s="152" t="s">
        <v>953</v>
      </c>
      <c r="U18" s="156" t="s">
        <v>954</v>
      </c>
      <c r="V18" s="189" t="s">
        <v>955</v>
      </c>
      <c r="W18" s="150" t="s">
        <v>913</v>
      </c>
      <c r="X18" s="150" t="s">
        <v>118</v>
      </c>
      <c r="Y18" s="157">
        <v>1</v>
      </c>
      <c r="Z18" s="150" t="s">
        <v>950</v>
      </c>
      <c r="AA18" s="150" t="s">
        <v>114</v>
      </c>
      <c r="AB18" s="156" t="s">
        <v>956</v>
      </c>
      <c r="AC18" s="187">
        <v>0.33</v>
      </c>
      <c r="AD18" s="188" t="s">
        <v>957</v>
      </c>
      <c r="AE18" s="161">
        <v>0</v>
      </c>
      <c r="AF18" s="188"/>
      <c r="AG18" s="161">
        <v>0</v>
      </c>
      <c r="AH18" s="188"/>
      <c r="AI18" s="152" t="s">
        <v>78</v>
      </c>
      <c r="AJ18" s="152" t="s">
        <v>91</v>
      </c>
      <c r="AK18" s="163">
        <f t="shared" si="0"/>
        <v>0.33</v>
      </c>
      <c r="AL18" s="167"/>
      <c r="AM18" s="150">
        <v>1</v>
      </c>
      <c r="AN18" s="150" t="s">
        <v>40</v>
      </c>
      <c r="AO18" s="150">
        <v>2018</v>
      </c>
      <c r="AP18" s="150">
        <v>16</v>
      </c>
      <c r="AQ18" s="150" t="s">
        <v>51</v>
      </c>
      <c r="AR18" s="150">
        <v>2018</v>
      </c>
      <c r="AS18" s="164"/>
      <c r="AT18" s="265"/>
      <c r="AU18" s="329"/>
      <c r="BK18" s="123"/>
      <c r="BL18" s="123"/>
      <c r="BM18" s="123"/>
    </row>
    <row r="19" spans="1:65" ht="47.25" customHeight="1" x14ac:dyDescent="0.2">
      <c r="A19" s="190" t="s">
        <v>943</v>
      </c>
      <c r="B19" s="190" t="s">
        <v>854</v>
      </c>
      <c r="C19" s="190" t="s">
        <v>855</v>
      </c>
      <c r="D19" s="190" t="s">
        <v>856</v>
      </c>
      <c r="E19" s="191" t="s">
        <v>140</v>
      </c>
      <c r="F19" s="150" t="s">
        <v>569</v>
      </c>
      <c r="G19" s="192" t="s">
        <v>571</v>
      </c>
      <c r="H19" s="150" t="s">
        <v>538</v>
      </c>
      <c r="I19" s="193" t="s">
        <v>958</v>
      </c>
      <c r="J19" s="152" t="s">
        <v>959</v>
      </c>
      <c r="K19" s="153" t="s">
        <v>15</v>
      </c>
      <c r="L19" s="194" t="str">
        <f t="shared" si="1"/>
        <v>2</v>
      </c>
      <c r="M19" s="155" t="s">
        <v>35</v>
      </c>
      <c r="N19" s="194" t="str">
        <f t="shared" si="2"/>
        <v>4</v>
      </c>
      <c r="O19" s="156">
        <v>0.5</v>
      </c>
      <c r="P19" s="152" t="s">
        <v>960</v>
      </c>
      <c r="Q19" s="156" t="s">
        <v>862</v>
      </c>
      <c r="R19" s="195">
        <f t="shared" si="3"/>
        <v>4</v>
      </c>
      <c r="S19" s="195" t="str">
        <f t="shared" si="4"/>
        <v>ZONA DE RIESGO MODERADA</v>
      </c>
      <c r="T19" s="152" t="s">
        <v>961</v>
      </c>
      <c r="U19" s="156" t="s">
        <v>962</v>
      </c>
      <c r="V19" s="149" t="s">
        <v>963</v>
      </c>
      <c r="W19" s="150" t="s">
        <v>913</v>
      </c>
      <c r="X19" s="150" t="s">
        <v>118</v>
      </c>
      <c r="Y19" s="157">
        <v>1</v>
      </c>
      <c r="Z19" s="150" t="s">
        <v>950</v>
      </c>
      <c r="AA19" s="150" t="s">
        <v>114</v>
      </c>
      <c r="AB19" s="156" t="s">
        <v>572</v>
      </c>
      <c r="AC19" s="187">
        <v>0.33</v>
      </c>
      <c r="AD19" s="188" t="s">
        <v>573</v>
      </c>
      <c r="AE19" s="161">
        <v>0</v>
      </c>
      <c r="AF19" s="188"/>
      <c r="AG19" s="161">
        <v>0</v>
      </c>
      <c r="AH19" s="188"/>
      <c r="AI19" s="152" t="s">
        <v>78</v>
      </c>
      <c r="AJ19" s="152" t="s">
        <v>91</v>
      </c>
      <c r="AK19" s="163">
        <f t="shared" si="0"/>
        <v>0.33</v>
      </c>
      <c r="AL19" s="167"/>
      <c r="AM19" s="150">
        <v>1</v>
      </c>
      <c r="AN19" s="150" t="s">
        <v>40</v>
      </c>
      <c r="AO19" s="150">
        <v>2018</v>
      </c>
      <c r="AP19" s="150">
        <v>16</v>
      </c>
      <c r="AQ19" s="150" t="s">
        <v>51</v>
      </c>
      <c r="AR19" s="150">
        <v>2018</v>
      </c>
      <c r="AS19" s="164"/>
      <c r="AT19" s="266"/>
      <c r="AU19" s="329"/>
      <c r="BK19" s="123"/>
      <c r="BL19" s="123"/>
      <c r="BM19" s="123"/>
    </row>
    <row r="20" spans="1:65" ht="47.25" customHeight="1" x14ac:dyDescent="0.2">
      <c r="A20" s="190" t="s">
        <v>964</v>
      </c>
      <c r="B20" s="190" t="s">
        <v>854</v>
      </c>
      <c r="C20" s="190" t="s">
        <v>855</v>
      </c>
      <c r="D20" s="190" t="s">
        <v>856</v>
      </c>
      <c r="E20" s="191" t="s">
        <v>140</v>
      </c>
      <c r="F20" s="150" t="s">
        <v>569</v>
      </c>
      <c r="G20" s="192" t="s">
        <v>574</v>
      </c>
      <c r="H20" s="150" t="s">
        <v>575</v>
      </c>
      <c r="I20" s="193" t="s">
        <v>965</v>
      </c>
      <c r="J20" s="152" t="s">
        <v>966</v>
      </c>
      <c r="K20" s="153" t="s">
        <v>16</v>
      </c>
      <c r="L20" s="194" t="str">
        <f t="shared" si="1"/>
        <v>1</v>
      </c>
      <c r="M20" s="155" t="s">
        <v>35</v>
      </c>
      <c r="N20" s="194" t="str">
        <f t="shared" si="2"/>
        <v>4</v>
      </c>
      <c r="O20" s="156">
        <v>0.5</v>
      </c>
      <c r="P20" s="152" t="s">
        <v>967</v>
      </c>
      <c r="Q20" s="156" t="s">
        <v>862</v>
      </c>
      <c r="R20" s="195">
        <f t="shared" si="3"/>
        <v>2</v>
      </c>
      <c r="S20" s="195" t="str">
        <f t="shared" si="4"/>
        <v>ZONA DE RIESGO BAJA</v>
      </c>
      <c r="T20" s="152" t="s">
        <v>968</v>
      </c>
      <c r="U20" s="156" t="s">
        <v>969</v>
      </c>
      <c r="V20" s="189" t="s">
        <v>970</v>
      </c>
      <c r="W20" s="150" t="s">
        <v>913</v>
      </c>
      <c r="X20" s="150" t="s">
        <v>118</v>
      </c>
      <c r="Y20" s="157">
        <v>1</v>
      </c>
      <c r="Z20" s="150" t="s">
        <v>950</v>
      </c>
      <c r="AA20" s="150" t="s">
        <v>114</v>
      </c>
      <c r="AB20" s="156" t="s">
        <v>576</v>
      </c>
      <c r="AC20" s="187">
        <v>0.08</v>
      </c>
      <c r="AD20" s="188" t="s">
        <v>577</v>
      </c>
      <c r="AE20" s="161">
        <v>0</v>
      </c>
      <c r="AF20" s="188"/>
      <c r="AG20" s="161">
        <v>0</v>
      </c>
      <c r="AH20" s="188"/>
      <c r="AI20" s="152" t="s">
        <v>78</v>
      </c>
      <c r="AJ20" s="152" t="s">
        <v>91</v>
      </c>
      <c r="AK20" s="163">
        <f t="shared" si="0"/>
        <v>0.08</v>
      </c>
      <c r="AL20" s="167"/>
      <c r="AM20" s="150">
        <v>1</v>
      </c>
      <c r="AN20" s="150" t="s">
        <v>40</v>
      </c>
      <c r="AO20" s="150">
        <v>2018</v>
      </c>
      <c r="AP20" s="150">
        <v>16</v>
      </c>
      <c r="AQ20" s="150" t="s">
        <v>51</v>
      </c>
      <c r="AR20" s="150">
        <v>2018</v>
      </c>
      <c r="AS20" s="164"/>
      <c r="AT20" s="266"/>
      <c r="AU20" s="329"/>
      <c r="BK20" s="123"/>
      <c r="BL20" s="123"/>
      <c r="BM20" s="123"/>
    </row>
    <row r="21" spans="1:65" ht="47.25" customHeight="1" x14ac:dyDescent="0.2">
      <c r="A21" s="196" t="s">
        <v>971</v>
      </c>
      <c r="B21" s="196" t="s">
        <v>972</v>
      </c>
      <c r="C21" s="196" t="s">
        <v>973</v>
      </c>
      <c r="D21" s="196" t="s">
        <v>974</v>
      </c>
      <c r="E21" s="197" t="s">
        <v>975</v>
      </c>
      <c r="F21" s="195" t="s">
        <v>578</v>
      </c>
      <c r="G21" s="198" t="s">
        <v>579</v>
      </c>
      <c r="H21" s="150" t="s">
        <v>575</v>
      </c>
      <c r="I21" s="199" t="s">
        <v>976</v>
      </c>
      <c r="J21" s="199" t="s">
        <v>977</v>
      </c>
      <c r="K21" s="153" t="s">
        <v>12</v>
      </c>
      <c r="L21" s="194" t="str">
        <f>IF(K21="Casi con certeza","5",IF(K21="Probable","4",IF(K21="Posible","3",IF(K21="Improbable","2",IF(K21="Raro","1","")))))</f>
        <v>5</v>
      </c>
      <c r="M21" s="200" t="s">
        <v>34</v>
      </c>
      <c r="N21" s="194" t="str">
        <f>IF(M21="Catastrófico","5",IF(M21="Mayor","4",IF(M21="Moderado","3",IF(M21="Menor","2",IF(M21="Insignificante","1","")))))</f>
        <v>3</v>
      </c>
      <c r="O21" s="156">
        <v>0.5</v>
      </c>
      <c r="P21" s="152" t="s">
        <v>978</v>
      </c>
      <c r="Q21" s="156" t="s">
        <v>862</v>
      </c>
      <c r="R21" s="195">
        <f>L21*N21*O22</f>
        <v>7.5</v>
      </c>
      <c r="S21" s="195" t="str">
        <f>IF(R21&gt;11,"ZONA DE RIESGO EXTREMA",IF(R21&lt;4,"ZONA DE RIESGO BAJA",IF(R21=4,"ZONA DE RIESGO MODERADA","ZONA DE RIESGO ALTA")))</f>
        <v>ZONA DE RIESGO ALTA</v>
      </c>
      <c r="T21" s="198" t="s">
        <v>979</v>
      </c>
      <c r="U21" s="197" t="s">
        <v>980</v>
      </c>
      <c r="V21" s="195" t="s">
        <v>981</v>
      </c>
      <c r="W21" s="195" t="s">
        <v>982</v>
      </c>
      <c r="X21" s="195" t="s">
        <v>983</v>
      </c>
      <c r="Y21" s="195" t="s">
        <v>984</v>
      </c>
      <c r="Z21" s="195" t="s">
        <v>935</v>
      </c>
      <c r="AA21" s="150" t="s">
        <v>114</v>
      </c>
      <c r="AB21" s="156" t="s">
        <v>580</v>
      </c>
      <c r="AC21" s="161">
        <v>0.1</v>
      </c>
      <c r="AD21" s="188" t="s">
        <v>581</v>
      </c>
      <c r="AE21" s="161">
        <v>0</v>
      </c>
      <c r="AF21" s="188"/>
      <c r="AG21" s="161">
        <v>0</v>
      </c>
      <c r="AH21" s="188"/>
      <c r="AI21" s="199" t="s">
        <v>74</v>
      </c>
      <c r="AJ21" s="199" t="s">
        <v>87</v>
      </c>
      <c r="AK21" s="163">
        <f t="shared" si="0"/>
        <v>0.1</v>
      </c>
      <c r="AL21" s="152" t="s">
        <v>582</v>
      </c>
      <c r="AM21" s="156">
        <v>1</v>
      </c>
      <c r="AN21" s="156" t="s">
        <v>871</v>
      </c>
      <c r="AO21" s="150">
        <v>2018</v>
      </c>
      <c r="AP21" s="150">
        <v>31</v>
      </c>
      <c r="AQ21" s="150" t="s">
        <v>51</v>
      </c>
      <c r="AR21" s="150">
        <v>2018</v>
      </c>
      <c r="AS21" s="201"/>
      <c r="AT21" s="267"/>
      <c r="AU21" s="329">
        <f>AVERAGE(AK21:AK29)</f>
        <v>0.73333333333333328</v>
      </c>
      <c r="BK21" s="123"/>
      <c r="BL21" s="123"/>
      <c r="BM21" s="123"/>
    </row>
    <row r="22" spans="1:65" ht="47.25" customHeight="1" x14ac:dyDescent="0.2">
      <c r="A22" s="148" t="s">
        <v>971</v>
      </c>
      <c r="B22" s="148" t="s">
        <v>972</v>
      </c>
      <c r="C22" s="148" t="s">
        <v>973</v>
      </c>
      <c r="D22" s="148" t="s">
        <v>974</v>
      </c>
      <c r="E22" s="149" t="s">
        <v>975</v>
      </c>
      <c r="F22" s="150" t="s">
        <v>578</v>
      </c>
      <c r="G22" s="151" t="s">
        <v>583</v>
      </c>
      <c r="H22" s="150" t="s">
        <v>555</v>
      </c>
      <c r="I22" s="152" t="s">
        <v>985</v>
      </c>
      <c r="J22" s="152" t="s">
        <v>986</v>
      </c>
      <c r="K22" s="153" t="s">
        <v>14</v>
      </c>
      <c r="L22" s="154" t="str">
        <f t="shared" ref="L22:L29" si="6">IF(K22="Casi con certeza","5",IF(K22="Probable","4",IF(K22="Posible","3",IF(K22="Improbable","2",IF(K22="Raro","1","")))))</f>
        <v>3</v>
      </c>
      <c r="M22" s="155" t="s">
        <v>33</v>
      </c>
      <c r="N22" s="154" t="str">
        <f t="shared" ref="N22:N29" si="7">IF(M22="Catastrófico","5",IF(M22="Mayor","4",IF(M22="Moderado","3",IF(M22="Menor","2",IF(M22="Insignificante","1","")))))</f>
        <v>2</v>
      </c>
      <c r="O22" s="156">
        <v>0.5</v>
      </c>
      <c r="P22" s="152" t="s">
        <v>987</v>
      </c>
      <c r="Q22" s="156" t="s">
        <v>862</v>
      </c>
      <c r="R22" s="150">
        <f t="shared" ref="R22:R29" si="8">L22*N22*O22</f>
        <v>3</v>
      </c>
      <c r="S22" s="150" t="str">
        <f t="shared" ref="S22:S29" si="9">IF(R22&gt;11,"ZONA DE RIESGO EXTREMA",IF(R22&lt;4,"ZONA DE RIESGO BAJA",IF(R22=4,"ZONA DE RIESGO MODERADA","ZONA DE RIESGO ALTA")))</f>
        <v>ZONA DE RIESGO BAJA</v>
      </c>
      <c r="T22" s="151" t="s">
        <v>988</v>
      </c>
      <c r="U22" s="149" t="s">
        <v>989</v>
      </c>
      <c r="V22" s="150" t="s">
        <v>990</v>
      </c>
      <c r="W22" s="150" t="s">
        <v>982</v>
      </c>
      <c r="X22" s="150" t="s">
        <v>868</v>
      </c>
      <c r="Y22" s="150" t="s">
        <v>991</v>
      </c>
      <c r="Z22" s="150" t="s">
        <v>122</v>
      </c>
      <c r="AA22" s="150" t="s">
        <v>115</v>
      </c>
      <c r="AB22" s="156" t="s">
        <v>584</v>
      </c>
      <c r="AC22" s="161">
        <v>0</v>
      </c>
      <c r="AD22" s="160" t="s">
        <v>585</v>
      </c>
      <c r="AE22" s="161">
        <v>0</v>
      </c>
      <c r="AF22" s="162"/>
      <c r="AG22" s="161">
        <v>0</v>
      </c>
      <c r="AH22" s="162"/>
      <c r="AI22" s="152" t="s">
        <v>74</v>
      </c>
      <c r="AJ22" s="152" t="s">
        <v>87</v>
      </c>
      <c r="AK22" s="163">
        <f t="shared" si="0"/>
        <v>0</v>
      </c>
      <c r="AL22" s="152" t="s">
        <v>586</v>
      </c>
      <c r="AM22" s="156">
        <v>1</v>
      </c>
      <c r="AN22" s="156" t="s">
        <v>871</v>
      </c>
      <c r="AO22" s="150">
        <v>2018</v>
      </c>
      <c r="AP22" s="150">
        <v>31</v>
      </c>
      <c r="AQ22" s="150" t="s">
        <v>51</v>
      </c>
      <c r="AR22" s="150">
        <v>2018</v>
      </c>
      <c r="AS22" s="201" t="s">
        <v>992</v>
      </c>
      <c r="AT22" s="267"/>
      <c r="AU22" s="329"/>
      <c r="BK22" s="123"/>
      <c r="BL22" s="123"/>
      <c r="BM22" s="123"/>
    </row>
    <row r="23" spans="1:65" ht="47.25" customHeight="1" x14ac:dyDescent="0.2">
      <c r="A23" s="148" t="s">
        <v>971</v>
      </c>
      <c r="B23" s="148" t="s">
        <v>972</v>
      </c>
      <c r="C23" s="148" t="s">
        <v>973</v>
      </c>
      <c r="D23" s="148" t="s">
        <v>974</v>
      </c>
      <c r="E23" s="149" t="s">
        <v>975</v>
      </c>
      <c r="F23" s="150" t="s">
        <v>578</v>
      </c>
      <c r="G23" s="181" t="s">
        <v>587</v>
      </c>
      <c r="H23" s="181" t="s">
        <v>538</v>
      </c>
      <c r="I23" s="183" t="s">
        <v>993</v>
      </c>
      <c r="J23" s="183" t="s">
        <v>994</v>
      </c>
      <c r="K23" s="184" t="s">
        <v>12</v>
      </c>
      <c r="L23" s="185" t="str">
        <f t="shared" si="6"/>
        <v>5</v>
      </c>
      <c r="M23" s="186" t="s">
        <v>34</v>
      </c>
      <c r="N23" s="185" t="str">
        <f t="shared" si="7"/>
        <v>3</v>
      </c>
      <c r="O23" s="183">
        <v>1</v>
      </c>
      <c r="P23" s="183" t="s">
        <v>995</v>
      </c>
      <c r="Q23" s="183" t="s">
        <v>996</v>
      </c>
      <c r="R23" s="181">
        <f t="shared" si="8"/>
        <v>15</v>
      </c>
      <c r="S23" s="181" t="str">
        <f t="shared" si="9"/>
        <v>ZONA DE RIESGO EXTREMA</v>
      </c>
      <c r="T23" s="181" t="s">
        <v>997</v>
      </c>
      <c r="U23" s="180" t="s">
        <v>998</v>
      </c>
      <c r="V23" s="150" t="s">
        <v>999</v>
      </c>
      <c r="W23" s="150" t="s">
        <v>982</v>
      </c>
      <c r="X23" s="150" t="s">
        <v>868</v>
      </c>
      <c r="Y23" s="150" t="s">
        <v>1000</v>
      </c>
      <c r="Z23" s="150" t="s">
        <v>121</v>
      </c>
      <c r="AA23" s="150" t="s">
        <v>115</v>
      </c>
      <c r="AB23" s="156" t="s">
        <v>588</v>
      </c>
      <c r="AC23" s="161">
        <v>1</v>
      </c>
      <c r="AD23" s="160" t="s">
        <v>589</v>
      </c>
      <c r="AE23" s="161">
        <v>0</v>
      </c>
      <c r="AF23" s="160"/>
      <c r="AG23" s="161">
        <v>0</v>
      </c>
      <c r="AH23" s="160"/>
      <c r="AI23" s="152" t="s">
        <v>74</v>
      </c>
      <c r="AJ23" s="152" t="s">
        <v>87</v>
      </c>
      <c r="AK23" s="163">
        <f t="shared" si="0"/>
        <v>1</v>
      </c>
      <c r="AL23" s="152" t="s">
        <v>590</v>
      </c>
      <c r="AM23" s="156">
        <v>1</v>
      </c>
      <c r="AN23" s="156" t="s">
        <v>871</v>
      </c>
      <c r="AO23" s="150">
        <v>2018</v>
      </c>
      <c r="AP23" s="150">
        <v>30</v>
      </c>
      <c r="AQ23" s="156" t="s">
        <v>43</v>
      </c>
      <c r="AR23" s="150">
        <v>2018</v>
      </c>
      <c r="AS23" s="201"/>
      <c r="AT23" s="267"/>
      <c r="AU23" s="329"/>
      <c r="BK23" s="123"/>
      <c r="BL23" s="123"/>
      <c r="BM23" s="123"/>
    </row>
    <row r="24" spans="1:65" ht="47.25" customHeight="1" x14ac:dyDescent="0.2">
      <c r="A24" s="148" t="s">
        <v>971</v>
      </c>
      <c r="B24" s="148" t="s">
        <v>972</v>
      </c>
      <c r="C24" s="148" t="s">
        <v>973</v>
      </c>
      <c r="D24" s="148" t="s">
        <v>974</v>
      </c>
      <c r="E24" s="149" t="s">
        <v>975</v>
      </c>
      <c r="F24" s="150" t="s">
        <v>578</v>
      </c>
      <c r="G24" s="181" t="s">
        <v>587</v>
      </c>
      <c r="H24" s="181" t="s">
        <v>538</v>
      </c>
      <c r="I24" s="183" t="s">
        <v>993</v>
      </c>
      <c r="J24" s="183" t="s">
        <v>994</v>
      </c>
      <c r="K24" s="184" t="s">
        <v>12</v>
      </c>
      <c r="L24" s="185" t="str">
        <f t="shared" si="6"/>
        <v>5</v>
      </c>
      <c r="M24" s="186" t="s">
        <v>34</v>
      </c>
      <c r="N24" s="185" t="str">
        <f t="shared" si="7"/>
        <v>3</v>
      </c>
      <c r="O24" s="183">
        <v>1</v>
      </c>
      <c r="P24" s="183" t="s">
        <v>995</v>
      </c>
      <c r="Q24" s="183" t="s">
        <v>996</v>
      </c>
      <c r="R24" s="181">
        <f t="shared" si="8"/>
        <v>15</v>
      </c>
      <c r="S24" s="181" t="str">
        <f t="shared" si="9"/>
        <v>ZONA DE RIESGO EXTREMA</v>
      </c>
      <c r="T24" s="181" t="s">
        <v>997</v>
      </c>
      <c r="U24" s="180" t="s">
        <v>998</v>
      </c>
      <c r="V24" s="150" t="s">
        <v>1001</v>
      </c>
      <c r="W24" s="150" t="s">
        <v>982</v>
      </c>
      <c r="X24" s="150" t="s">
        <v>868</v>
      </c>
      <c r="Y24" s="150" t="s">
        <v>1002</v>
      </c>
      <c r="Z24" s="150" t="s">
        <v>935</v>
      </c>
      <c r="AA24" s="150" t="s">
        <v>115</v>
      </c>
      <c r="AB24" s="156" t="s">
        <v>591</v>
      </c>
      <c r="AC24" s="161">
        <v>1</v>
      </c>
      <c r="AD24" s="160" t="s">
        <v>592</v>
      </c>
      <c r="AE24" s="161">
        <v>0</v>
      </c>
      <c r="AF24" s="162"/>
      <c r="AG24" s="161">
        <v>0</v>
      </c>
      <c r="AH24" s="162"/>
      <c r="AI24" s="152" t="s">
        <v>74</v>
      </c>
      <c r="AJ24" s="152" t="s">
        <v>87</v>
      </c>
      <c r="AK24" s="163">
        <f t="shared" si="0"/>
        <v>1</v>
      </c>
      <c r="AL24" s="152" t="s">
        <v>593</v>
      </c>
      <c r="AM24" s="156">
        <v>1</v>
      </c>
      <c r="AN24" s="156" t="s">
        <v>41</v>
      </c>
      <c r="AO24" s="150">
        <v>2018</v>
      </c>
      <c r="AP24" s="150">
        <v>31</v>
      </c>
      <c r="AQ24" s="150" t="s">
        <v>51</v>
      </c>
      <c r="AR24" s="150">
        <v>2018</v>
      </c>
      <c r="AS24" s="201"/>
      <c r="AT24" s="267"/>
      <c r="AU24" s="329"/>
      <c r="BK24" s="123"/>
      <c r="BL24" s="123"/>
      <c r="BM24" s="123"/>
    </row>
    <row r="25" spans="1:65" ht="47.25" customHeight="1" x14ac:dyDescent="0.2">
      <c r="A25" s="148" t="s">
        <v>971</v>
      </c>
      <c r="B25" s="148" t="s">
        <v>972</v>
      </c>
      <c r="C25" s="148" t="s">
        <v>973</v>
      </c>
      <c r="D25" s="148" t="s">
        <v>974</v>
      </c>
      <c r="E25" s="149" t="s">
        <v>975</v>
      </c>
      <c r="F25" s="150" t="s">
        <v>578</v>
      </c>
      <c r="G25" s="151" t="s">
        <v>594</v>
      </c>
      <c r="H25" s="150" t="s">
        <v>555</v>
      </c>
      <c r="I25" s="152" t="s">
        <v>1003</v>
      </c>
      <c r="J25" s="152" t="s">
        <v>1004</v>
      </c>
      <c r="K25" s="153" t="s">
        <v>14</v>
      </c>
      <c r="L25" s="154" t="str">
        <f>IF(K25="Casi con certeza","5",IF(K25="Probable","4",IF(K25="Posible","3",IF(K25="Improbable","2",IF(K25="Raro","1","")))))</f>
        <v>3</v>
      </c>
      <c r="M25" s="155" t="s">
        <v>35</v>
      </c>
      <c r="N25" s="154" t="str">
        <f>IF(M25="Catastrófico","5",IF(M25="Mayor","4",IF(M25="Moderado","3",IF(M25="Menor","2",IF(M25="Insignificante","1","")))))</f>
        <v>4</v>
      </c>
      <c r="O25" s="156">
        <v>0.5</v>
      </c>
      <c r="P25" s="152" t="s">
        <v>1005</v>
      </c>
      <c r="Q25" s="156" t="s">
        <v>862</v>
      </c>
      <c r="R25" s="150">
        <f>L25*N25*O25</f>
        <v>6</v>
      </c>
      <c r="S25" s="150" t="str">
        <f>IF(R25&gt;11,"ZONA DE RIESGO EXTREMA",IF(R25&lt;4,"ZONA DE RIESGO BAJA",IF(R25=4,"ZONA DE RIESGO MODERADA","ZONA DE RIESGO ALTA")))</f>
        <v>ZONA DE RIESGO ALTA</v>
      </c>
      <c r="T25" s="151" t="s">
        <v>1006</v>
      </c>
      <c r="U25" s="150" t="s">
        <v>1007</v>
      </c>
      <c r="V25" s="150" t="s">
        <v>1008</v>
      </c>
      <c r="W25" s="150" t="s">
        <v>982</v>
      </c>
      <c r="X25" s="150" t="s">
        <v>1009</v>
      </c>
      <c r="Y25" s="150" t="s">
        <v>1010</v>
      </c>
      <c r="Z25" s="150" t="s">
        <v>121</v>
      </c>
      <c r="AA25" s="150" t="s">
        <v>114</v>
      </c>
      <c r="AB25" s="156" t="s">
        <v>595</v>
      </c>
      <c r="AC25" s="161">
        <v>1</v>
      </c>
      <c r="AD25" s="160" t="s">
        <v>596</v>
      </c>
      <c r="AE25" s="161">
        <v>0</v>
      </c>
      <c r="AF25" s="162"/>
      <c r="AG25" s="161">
        <v>0</v>
      </c>
      <c r="AH25" s="162"/>
      <c r="AI25" s="152" t="s">
        <v>74</v>
      </c>
      <c r="AJ25" s="152" t="s">
        <v>87</v>
      </c>
      <c r="AK25" s="163">
        <f t="shared" si="0"/>
        <v>1</v>
      </c>
      <c r="AL25" s="152" t="s">
        <v>597</v>
      </c>
      <c r="AM25" s="156">
        <v>1</v>
      </c>
      <c r="AN25" s="156" t="s">
        <v>871</v>
      </c>
      <c r="AO25" s="150">
        <v>2018</v>
      </c>
      <c r="AP25" s="150">
        <v>31</v>
      </c>
      <c r="AQ25" s="150" t="s">
        <v>51</v>
      </c>
      <c r="AR25" s="150">
        <v>2018</v>
      </c>
      <c r="AS25" s="201"/>
      <c r="AT25" s="267"/>
      <c r="AU25" s="329"/>
      <c r="BK25" s="123"/>
      <c r="BL25" s="123"/>
      <c r="BM25" s="123"/>
    </row>
    <row r="26" spans="1:65" ht="47.25" customHeight="1" x14ac:dyDescent="0.2">
      <c r="A26" s="148" t="s">
        <v>971</v>
      </c>
      <c r="B26" s="148" t="s">
        <v>972</v>
      </c>
      <c r="C26" s="148" t="s">
        <v>973</v>
      </c>
      <c r="D26" s="148" t="s">
        <v>974</v>
      </c>
      <c r="E26" s="149" t="s">
        <v>975</v>
      </c>
      <c r="F26" s="150" t="s">
        <v>578</v>
      </c>
      <c r="G26" s="151" t="s">
        <v>598</v>
      </c>
      <c r="H26" s="150" t="s">
        <v>555</v>
      </c>
      <c r="I26" s="152" t="s">
        <v>1011</v>
      </c>
      <c r="J26" s="152" t="s">
        <v>1012</v>
      </c>
      <c r="K26" s="153" t="s">
        <v>14</v>
      </c>
      <c r="L26" s="154" t="str">
        <f t="shared" si="6"/>
        <v>3</v>
      </c>
      <c r="M26" s="155" t="s">
        <v>35</v>
      </c>
      <c r="N26" s="154" t="str">
        <f t="shared" si="7"/>
        <v>4</v>
      </c>
      <c r="O26" s="156">
        <v>0.5</v>
      </c>
      <c r="P26" s="152" t="s">
        <v>1013</v>
      </c>
      <c r="Q26" s="156" t="s">
        <v>862</v>
      </c>
      <c r="R26" s="150">
        <f t="shared" si="8"/>
        <v>6</v>
      </c>
      <c r="S26" s="150" t="str">
        <f t="shared" si="9"/>
        <v>ZONA DE RIESGO ALTA</v>
      </c>
      <c r="T26" s="151" t="s">
        <v>1014</v>
      </c>
      <c r="U26" s="202" t="s">
        <v>1015</v>
      </c>
      <c r="V26" s="150" t="s">
        <v>1016</v>
      </c>
      <c r="W26" s="150" t="s">
        <v>1017</v>
      </c>
      <c r="X26" s="150" t="s">
        <v>1009</v>
      </c>
      <c r="Y26" s="150" t="s">
        <v>1018</v>
      </c>
      <c r="Z26" s="150" t="s">
        <v>122</v>
      </c>
      <c r="AA26" s="150" t="s">
        <v>114</v>
      </c>
      <c r="AB26" s="156" t="s">
        <v>599</v>
      </c>
      <c r="AC26" s="161">
        <v>1</v>
      </c>
      <c r="AD26" s="160" t="s">
        <v>600</v>
      </c>
      <c r="AE26" s="161">
        <v>0</v>
      </c>
      <c r="AF26" s="162"/>
      <c r="AG26" s="161">
        <v>0</v>
      </c>
      <c r="AH26" s="162"/>
      <c r="AI26" s="152" t="s">
        <v>74</v>
      </c>
      <c r="AJ26" s="152" t="s">
        <v>87</v>
      </c>
      <c r="AK26" s="163">
        <f t="shared" si="0"/>
        <v>1</v>
      </c>
      <c r="AL26" s="152" t="s">
        <v>601</v>
      </c>
      <c r="AM26" s="156">
        <v>1</v>
      </c>
      <c r="AN26" s="156" t="s">
        <v>871</v>
      </c>
      <c r="AO26" s="150">
        <v>2018</v>
      </c>
      <c r="AP26" s="150">
        <v>31</v>
      </c>
      <c r="AQ26" s="150" t="s">
        <v>51</v>
      </c>
      <c r="AR26" s="150">
        <v>2018</v>
      </c>
      <c r="AS26" s="201"/>
      <c r="AT26" s="267"/>
      <c r="AU26" s="329"/>
      <c r="BK26" s="123"/>
      <c r="BL26" s="123"/>
      <c r="BM26" s="123"/>
    </row>
    <row r="27" spans="1:65" ht="47.25" customHeight="1" x14ac:dyDescent="0.2">
      <c r="A27" s="148" t="s">
        <v>971</v>
      </c>
      <c r="B27" s="148" t="s">
        <v>972</v>
      </c>
      <c r="C27" s="148" t="s">
        <v>973</v>
      </c>
      <c r="D27" s="148" t="s">
        <v>974</v>
      </c>
      <c r="E27" s="149" t="s">
        <v>975</v>
      </c>
      <c r="F27" s="150" t="s">
        <v>578</v>
      </c>
      <c r="G27" s="151" t="s">
        <v>602</v>
      </c>
      <c r="H27" s="150" t="s">
        <v>538</v>
      </c>
      <c r="I27" s="203" t="s">
        <v>1019</v>
      </c>
      <c r="J27" s="152" t="s">
        <v>1020</v>
      </c>
      <c r="K27" s="153" t="s">
        <v>14</v>
      </c>
      <c r="L27" s="154" t="str">
        <f t="shared" si="6"/>
        <v>3</v>
      </c>
      <c r="M27" s="155" t="s">
        <v>34</v>
      </c>
      <c r="N27" s="154" t="str">
        <f t="shared" si="7"/>
        <v>3</v>
      </c>
      <c r="O27" s="156">
        <v>0.5</v>
      </c>
      <c r="P27" s="152" t="s">
        <v>1021</v>
      </c>
      <c r="Q27" s="156" t="s">
        <v>862</v>
      </c>
      <c r="R27" s="150">
        <f t="shared" si="8"/>
        <v>4.5</v>
      </c>
      <c r="S27" s="150" t="str">
        <f t="shared" si="9"/>
        <v>ZONA DE RIESGO ALTA</v>
      </c>
      <c r="T27" s="151" t="s">
        <v>1022</v>
      </c>
      <c r="U27" s="149" t="s">
        <v>1023</v>
      </c>
      <c r="V27" s="150" t="s">
        <v>1024</v>
      </c>
      <c r="W27" s="150" t="s">
        <v>1017</v>
      </c>
      <c r="X27" s="150" t="s">
        <v>119</v>
      </c>
      <c r="Y27" s="150" t="s">
        <v>1025</v>
      </c>
      <c r="Z27" s="150" t="s">
        <v>935</v>
      </c>
      <c r="AA27" s="150" t="s">
        <v>114</v>
      </c>
      <c r="AB27" s="156" t="s">
        <v>603</v>
      </c>
      <c r="AC27" s="161">
        <v>1</v>
      </c>
      <c r="AD27" s="160" t="s">
        <v>604</v>
      </c>
      <c r="AE27" s="161">
        <v>0</v>
      </c>
      <c r="AF27" s="162"/>
      <c r="AG27" s="161">
        <v>0</v>
      </c>
      <c r="AH27" s="162"/>
      <c r="AI27" s="152" t="s">
        <v>74</v>
      </c>
      <c r="AJ27" s="152" t="s">
        <v>87</v>
      </c>
      <c r="AK27" s="163">
        <f t="shared" si="0"/>
        <v>1</v>
      </c>
      <c r="AL27" s="152" t="s">
        <v>605</v>
      </c>
      <c r="AM27" s="156">
        <v>1</v>
      </c>
      <c r="AN27" s="156" t="s">
        <v>871</v>
      </c>
      <c r="AO27" s="150">
        <v>2018</v>
      </c>
      <c r="AP27" s="150">
        <v>31</v>
      </c>
      <c r="AQ27" s="150" t="s">
        <v>51</v>
      </c>
      <c r="AR27" s="150">
        <v>2018</v>
      </c>
      <c r="AS27" s="201"/>
      <c r="AT27" s="267"/>
      <c r="AU27" s="329"/>
      <c r="BK27" s="123"/>
      <c r="BL27" s="123"/>
      <c r="BM27" s="123"/>
    </row>
    <row r="28" spans="1:65" ht="47.25" customHeight="1" x14ac:dyDescent="0.2">
      <c r="A28" s="148" t="s">
        <v>971</v>
      </c>
      <c r="B28" s="148" t="s">
        <v>972</v>
      </c>
      <c r="C28" s="148" t="s">
        <v>973</v>
      </c>
      <c r="D28" s="148" t="s">
        <v>974</v>
      </c>
      <c r="E28" s="149" t="s">
        <v>975</v>
      </c>
      <c r="F28" s="150" t="s">
        <v>578</v>
      </c>
      <c r="G28" s="151" t="s">
        <v>606</v>
      </c>
      <c r="H28" s="150" t="s">
        <v>538</v>
      </c>
      <c r="I28" s="203" t="s">
        <v>1026</v>
      </c>
      <c r="J28" s="152" t="s">
        <v>1027</v>
      </c>
      <c r="K28" s="153" t="s">
        <v>13</v>
      </c>
      <c r="L28" s="154" t="str">
        <f t="shared" si="6"/>
        <v>4</v>
      </c>
      <c r="M28" s="155" t="s">
        <v>34</v>
      </c>
      <c r="N28" s="154" t="str">
        <f t="shared" si="7"/>
        <v>3</v>
      </c>
      <c r="O28" s="156">
        <v>0.5</v>
      </c>
      <c r="P28" s="152" t="s">
        <v>1028</v>
      </c>
      <c r="Q28" s="156" t="s">
        <v>996</v>
      </c>
      <c r="R28" s="150">
        <f t="shared" si="8"/>
        <v>6</v>
      </c>
      <c r="S28" s="150" t="str">
        <f t="shared" si="9"/>
        <v>ZONA DE RIESGO ALTA</v>
      </c>
      <c r="T28" s="151" t="s">
        <v>1029</v>
      </c>
      <c r="U28" s="150" t="s">
        <v>1030</v>
      </c>
      <c r="V28" s="150" t="s">
        <v>1031</v>
      </c>
      <c r="W28" s="150" t="s">
        <v>1017</v>
      </c>
      <c r="X28" s="150" t="s">
        <v>118</v>
      </c>
      <c r="Y28" s="150" t="s">
        <v>1032</v>
      </c>
      <c r="Z28" s="150" t="s">
        <v>935</v>
      </c>
      <c r="AA28" s="150" t="s">
        <v>114</v>
      </c>
      <c r="AB28" s="156" t="s">
        <v>607</v>
      </c>
      <c r="AC28" s="161">
        <v>0.5</v>
      </c>
      <c r="AD28" s="160" t="s">
        <v>608</v>
      </c>
      <c r="AE28" s="161">
        <v>0</v>
      </c>
      <c r="AF28" s="162"/>
      <c r="AG28" s="161">
        <v>0</v>
      </c>
      <c r="AH28" s="162"/>
      <c r="AI28" s="152" t="s">
        <v>74</v>
      </c>
      <c r="AJ28" s="152" t="s">
        <v>87</v>
      </c>
      <c r="AK28" s="163">
        <f t="shared" si="0"/>
        <v>0.5</v>
      </c>
      <c r="AL28" s="152" t="s">
        <v>609</v>
      </c>
      <c r="AM28" s="156">
        <v>1</v>
      </c>
      <c r="AN28" s="156" t="s">
        <v>871</v>
      </c>
      <c r="AO28" s="150">
        <v>2018</v>
      </c>
      <c r="AP28" s="150">
        <v>31</v>
      </c>
      <c r="AQ28" s="150" t="s">
        <v>51</v>
      </c>
      <c r="AR28" s="150">
        <v>2018</v>
      </c>
      <c r="AS28" s="201"/>
      <c r="AT28" s="267"/>
      <c r="AU28" s="329"/>
      <c r="BK28" s="123"/>
      <c r="BL28" s="123"/>
      <c r="BM28" s="123"/>
    </row>
    <row r="29" spans="1:65" ht="47.25" customHeight="1" x14ac:dyDescent="0.2">
      <c r="A29" s="148" t="s">
        <v>971</v>
      </c>
      <c r="B29" s="148" t="s">
        <v>972</v>
      </c>
      <c r="C29" s="148" t="s">
        <v>973</v>
      </c>
      <c r="D29" s="148" t="s">
        <v>974</v>
      </c>
      <c r="E29" s="149" t="s">
        <v>975</v>
      </c>
      <c r="F29" s="150" t="s">
        <v>578</v>
      </c>
      <c r="G29" s="151" t="s">
        <v>610</v>
      </c>
      <c r="H29" s="150" t="s">
        <v>611</v>
      </c>
      <c r="I29" s="203" t="s">
        <v>1033</v>
      </c>
      <c r="J29" s="152" t="s">
        <v>1034</v>
      </c>
      <c r="K29" s="153" t="s">
        <v>13</v>
      </c>
      <c r="L29" s="154" t="str">
        <f t="shared" si="6"/>
        <v>4</v>
      </c>
      <c r="M29" s="155" t="s">
        <v>36</v>
      </c>
      <c r="N29" s="154" t="str">
        <f t="shared" si="7"/>
        <v>5</v>
      </c>
      <c r="O29" s="156">
        <v>1</v>
      </c>
      <c r="P29" s="152" t="s">
        <v>1035</v>
      </c>
      <c r="Q29" s="156" t="s">
        <v>862</v>
      </c>
      <c r="R29" s="150">
        <f t="shared" si="8"/>
        <v>20</v>
      </c>
      <c r="S29" s="150" t="str">
        <f t="shared" si="9"/>
        <v>ZONA DE RIESGO EXTREMA</v>
      </c>
      <c r="T29" s="151" t="s">
        <v>979</v>
      </c>
      <c r="U29" s="149" t="s">
        <v>1036</v>
      </c>
      <c r="V29" s="150" t="s">
        <v>1037</v>
      </c>
      <c r="W29" s="150" t="s">
        <v>1017</v>
      </c>
      <c r="X29" s="150" t="s">
        <v>118</v>
      </c>
      <c r="Y29" s="150" t="s">
        <v>1038</v>
      </c>
      <c r="Z29" s="150" t="s">
        <v>935</v>
      </c>
      <c r="AA29" s="150" t="s">
        <v>114</v>
      </c>
      <c r="AB29" s="156" t="s">
        <v>612</v>
      </c>
      <c r="AC29" s="161">
        <v>1</v>
      </c>
      <c r="AD29" s="160" t="s">
        <v>613</v>
      </c>
      <c r="AE29" s="161">
        <v>0</v>
      </c>
      <c r="AF29" s="162"/>
      <c r="AG29" s="161">
        <v>0</v>
      </c>
      <c r="AH29" s="162"/>
      <c r="AI29" s="152" t="s">
        <v>74</v>
      </c>
      <c r="AJ29" s="152" t="s">
        <v>87</v>
      </c>
      <c r="AK29" s="163">
        <f t="shared" si="0"/>
        <v>1</v>
      </c>
      <c r="AL29" s="152" t="s">
        <v>614</v>
      </c>
      <c r="AM29" s="156">
        <v>1</v>
      </c>
      <c r="AN29" s="156" t="s">
        <v>871</v>
      </c>
      <c r="AO29" s="150">
        <v>2018</v>
      </c>
      <c r="AP29" s="150">
        <v>31</v>
      </c>
      <c r="AQ29" s="150" t="s">
        <v>51</v>
      </c>
      <c r="AR29" s="150">
        <v>2018</v>
      </c>
      <c r="AS29" s="201"/>
      <c r="AT29" s="267"/>
      <c r="AU29" s="329"/>
      <c r="BK29" s="123"/>
      <c r="BL29" s="123"/>
      <c r="BM29" s="123"/>
    </row>
    <row r="30" spans="1:65" ht="47.25" customHeight="1" x14ac:dyDescent="0.2">
      <c r="A30" s="148" t="s">
        <v>853</v>
      </c>
      <c r="B30" s="148" t="s">
        <v>1039</v>
      </c>
      <c r="C30" s="148" t="s">
        <v>1040</v>
      </c>
      <c r="D30" s="148" t="s">
        <v>1041</v>
      </c>
      <c r="E30" s="149" t="s">
        <v>1042</v>
      </c>
      <c r="F30" s="150" t="s">
        <v>615</v>
      </c>
      <c r="G30" s="151" t="s">
        <v>616</v>
      </c>
      <c r="H30" s="150" t="s">
        <v>555</v>
      </c>
      <c r="I30" s="203" t="s">
        <v>1043</v>
      </c>
      <c r="J30" s="203" t="s">
        <v>1044</v>
      </c>
      <c r="K30" s="153" t="s">
        <v>13</v>
      </c>
      <c r="L30" s="154" t="str">
        <f t="shared" si="1"/>
        <v>4</v>
      </c>
      <c r="M30" s="155" t="s">
        <v>36</v>
      </c>
      <c r="N30" s="154" t="str">
        <f t="shared" si="2"/>
        <v>5</v>
      </c>
      <c r="O30" s="156">
        <v>0.5</v>
      </c>
      <c r="P30" s="152" t="s">
        <v>1045</v>
      </c>
      <c r="Q30" s="156" t="s">
        <v>862</v>
      </c>
      <c r="R30" s="150">
        <f t="shared" si="3"/>
        <v>10</v>
      </c>
      <c r="S30" s="150" t="str">
        <f t="shared" si="4"/>
        <v>ZONA DE RIESGO ALTA</v>
      </c>
      <c r="T30" s="151" t="s">
        <v>1046</v>
      </c>
      <c r="U30" s="150" t="s">
        <v>1047</v>
      </c>
      <c r="V30" s="156" t="s">
        <v>1048</v>
      </c>
      <c r="W30" s="150" t="s">
        <v>867</v>
      </c>
      <c r="X30" s="150" t="s">
        <v>868</v>
      </c>
      <c r="Y30" s="157">
        <v>1</v>
      </c>
      <c r="Z30" s="150" t="s">
        <v>950</v>
      </c>
      <c r="AA30" s="150" t="s">
        <v>114</v>
      </c>
      <c r="AB30" s="156" t="s">
        <v>617</v>
      </c>
      <c r="AC30" s="204">
        <f>26/68</f>
        <v>0.38235294117647056</v>
      </c>
      <c r="AD30" s="205" t="s">
        <v>1049</v>
      </c>
      <c r="AE30" s="204">
        <v>0</v>
      </c>
      <c r="AF30" s="160"/>
      <c r="AG30" s="204">
        <v>0</v>
      </c>
      <c r="AH30" s="162"/>
      <c r="AI30" s="152" t="s">
        <v>76</v>
      </c>
      <c r="AJ30" s="152" t="s">
        <v>89</v>
      </c>
      <c r="AK30" s="163">
        <f t="shared" si="0"/>
        <v>0.38235294117647056</v>
      </c>
      <c r="AL30" s="206" t="s">
        <v>618</v>
      </c>
      <c r="AM30" s="156">
        <v>1</v>
      </c>
      <c r="AN30" s="156" t="s">
        <v>871</v>
      </c>
      <c r="AO30" s="150">
        <v>2018</v>
      </c>
      <c r="AP30" s="150">
        <v>31</v>
      </c>
      <c r="AQ30" s="150" t="s">
        <v>51</v>
      </c>
      <c r="AR30" s="150">
        <v>2018</v>
      </c>
      <c r="AS30" s="201"/>
      <c r="AT30" s="265"/>
      <c r="AU30" s="329">
        <f>AVERAGE(AK30:AK33)</f>
        <v>9.5588235294117641E-2</v>
      </c>
      <c r="BK30" s="123"/>
      <c r="BL30" s="123"/>
      <c r="BM30" s="123"/>
    </row>
    <row r="31" spans="1:65" ht="47.25" customHeight="1" x14ac:dyDescent="0.2">
      <c r="A31" s="148" t="s">
        <v>853</v>
      </c>
      <c r="B31" s="148" t="s">
        <v>1039</v>
      </c>
      <c r="C31" s="148" t="s">
        <v>1040</v>
      </c>
      <c r="D31" s="148" t="s">
        <v>1041</v>
      </c>
      <c r="E31" s="149" t="s">
        <v>1042</v>
      </c>
      <c r="F31" s="150" t="s">
        <v>615</v>
      </c>
      <c r="G31" s="151" t="s">
        <v>619</v>
      </c>
      <c r="H31" s="150" t="s">
        <v>538</v>
      </c>
      <c r="I31" s="203" t="s">
        <v>1050</v>
      </c>
      <c r="J31" s="203" t="s">
        <v>1051</v>
      </c>
      <c r="K31" s="153" t="s">
        <v>13</v>
      </c>
      <c r="L31" s="154" t="str">
        <f t="shared" si="1"/>
        <v>4</v>
      </c>
      <c r="M31" s="155" t="s">
        <v>34</v>
      </c>
      <c r="N31" s="154" t="str">
        <f t="shared" si="2"/>
        <v>3</v>
      </c>
      <c r="O31" s="156">
        <v>0.5</v>
      </c>
      <c r="P31" s="152" t="s">
        <v>1052</v>
      </c>
      <c r="Q31" s="156" t="s">
        <v>862</v>
      </c>
      <c r="R31" s="150">
        <f t="shared" si="3"/>
        <v>6</v>
      </c>
      <c r="S31" s="150" t="str">
        <f t="shared" si="4"/>
        <v>ZONA DE RIESGO ALTA</v>
      </c>
      <c r="T31" s="151" t="s">
        <v>1053</v>
      </c>
      <c r="U31" s="150" t="s">
        <v>1054</v>
      </c>
      <c r="V31" s="156" t="s">
        <v>1055</v>
      </c>
      <c r="W31" s="150" t="s">
        <v>1056</v>
      </c>
      <c r="X31" s="150" t="s">
        <v>983</v>
      </c>
      <c r="Y31" s="150" t="s">
        <v>1057</v>
      </c>
      <c r="Z31" s="150" t="s">
        <v>1058</v>
      </c>
      <c r="AA31" s="150" t="s">
        <v>115</v>
      </c>
      <c r="AB31" s="156" t="s">
        <v>620</v>
      </c>
      <c r="AC31" s="204">
        <v>0</v>
      </c>
      <c r="AD31" s="205" t="s">
        <v>1059</v>
      </c>
      <c r="AE31" s="204">
        <v>0</v>
      </c>
      <c r="AF31" s="160"/>
      <c r="AG31" s="204">
        <v>0</v>
      </c>
      <c r="AH31" s="162"/>
      <c r="AI31" s="152" t="s">
        <v>76</v>
      </c>
      <c r="AJ31" s="152" t="s">
        <v>89</v>
      </c>
      <c r="AK31" s="163">
        <f t="shared" si="0"/>
        <v>0</v>
      </c>
      <c r="AL31" s="152" t="s">
        <v>621</v>
      </c>
      <c r="AM31" s="156">
        <v>1</v>
      </c>
      <c r="AN31" s="156" t="s">
        <v>871</v>
      </c>
      <c r="AO31" s="150">
        <v>2018</v>
      </c>
      <c r="AP31" s="150">
        <v>31</v>
      </c>
      <c r="AQ31" s="150" t="s">
        <v>51</v>
      </c>
      <c r="AR31" s="150">
        <v>2018</v>
      </c>
      <c r="AS31" s="164"/>
      <c r="AT31" s="265"/>
      <c r="AU31" s="329"/>
      <c r="BK31" s="123"/>
      <c r="BL31" s="123"/>
      <c r="BM31" s="123"/>
    </row>
    <row r="32" spans="1:65" ht="47.25" customHeight="1" x14ac:dyDescent="0.2">
      <c r="A32" s="148" t="s">
        <v>853</v>
      </c>
      <c r="B32" s="148" t="s">
        <v>1039</v>
      </c>
      <c r="C32" s="148" t="s">
        <v>1040</v>
      </c>
      <c r="D32" s="148" t="s">
        <v>1041</v>
      </c>
      <c r="E32" s="149" t="s">
        <v>1042</v>
      </c>
      <c r="F32" s="150" t="s">
        <v>615</v>
      </c>
      <c r="G32" s="151" t="s">
        <v>622</v>
      </c>
      <c r="H32" s="150" t="s">
        <v>538</v>
      </c>
      <c r="I32" s="152" t="s">
        <v>1060</v>
      </c>
      <c r="J32" s="148" t="s">
        <v>1061</v>
      </c>
      <c r="K32" s="153" t="s">
        <v>13</v>
      </c>
      <c r="L32" s="154" t="str">
        <f t="shared" si="1"/>
        <v>4</v>
      </c>
      <c r="M32" s="155" t="s">
        <v>34</v>
      </c>
      <c r="N32" s="154" t="str">
        <f t="shared" si="2"/>
        <v>3</v>
      </c>
      <c r="O32" s="156">
        <v>0.5</v>
      </c>
      <c r="P32" s="207" t="s">
        <v>1062</v>
      </c>
      <c r="Q32" s="156" t="s">
        <v>862</v>
      </c>
      <c r="R32" s="150">
        <f t="shared" si="3"/>
        <v>6</v>
      </c>
      <c r="S32" s="150" t="str">
        <f t="shared" si="4"/>
        <v>ZONA DE RIESGO ALTA</v>
      </c>
      <c r="T32" s="151" t="s">
        <v>1063</v>
      </c>
      <c r="U32" s="150" t="s">
        <v>1064</v>
      </c>
      <c r="V32" s="208" t="s">
        <v>1065</v>
      </c>
      <c r="W32" s="150" t="s">
        <v>867</v>
      </c>
      <c r="X32" s="150" t="s">
        <v>1066</v>
      </c>
      <c r="Y32" s="157">
        <v>1</v>
      </c>
      <c r="Z32" s="150" t="s">
        <v>950</v>
      </c>
      <c r="AA32" s="150" t="s">
        <v>114</v>
      </c>
      <c r="AB32" s="156" t="s">
        <v>623</v>
      </c>
      <c r="AC32" s="204">
        <v>0</v>
      </c>
      <c r="AD32" s="209" t="s">
        <v>1067</v>
      </c>
      <c r="AE32" s="204">
        <v>0</v>
      </c>
      <c r="AF32" s="160"/>
      <c r="AG32" s="204">
        <v>0</v>
      </c>
      <c r="AH32" s="162"/>
      <c r="AI32" s="152" t="s">
        <v>76</v>
      </c>
      <c r="AJ32" s="152" t="s">
        <v>89</v>
      </c>
      <c r="AK32" s="163">
        <f t="shared" si="0"/>
        <v>0</v>
      </c>
      <c r="AL32" s="152" t="s">
        <v>624</v>
      </c>
      <c r="AM32" s="156">
        <v>1</v>
      </c>
      <c r="AN32" s="156" t="s">
        <v>871</v>
      </c>
      <c r="AO32" s="150">
        <v>2018</v>
      </c>
      <c r="AP32" s="150">
        <v>31</v>
      </c>
      <c r="AQ32" s="150" t="s">
        <v>51</v>
      </c>
      <c r="AR32" s="150">
        <v>2018</v>
      </c>
      <c r="AS32" s="164"/>
      <c r="AT32" s="265"/>
      <c r="AU32" s="329"/>
      <c r="BK32" s="123"/>
      <c r="BL32" s="123"/>
      <c r="BM32" s="123"/>
    </row>
    <row r="33" spans="1:65" ht="47.25" customHeight="1" x14ac:dyDescent="0.2">
      <c r="A33" s="148" t="s">
        <v>853</v>
      </c>
      <c r="B33" s="148" t="s">
        <v>1039</v>
      </c>
      <c r="C33" s="148" t="s">
        <v>1040</v>
      </c>
      <c r="D33" s="148" t="s">
        <v>1041</v>
      </c>
      <c r="E33" s="149" t="s">
        <v>1042</v>
      </c>
      <c r="F33" s="150" t="s">
        <v>615</v>
      </c>
      <c r="G33" s="151" t="s">
        <v>625</v>
      </c>
      <c r="H33" s="150" t="s">
        <v>538</v>
      </c>
      <c r="I33" s="152" t="s">
        <v>1068</v>
      </c>
      <c r="J33" s="148" t="s">
        <v>1069</v>
      </c>
      <c r="K33" s="153" t="s">
        <v>13</v>
      </c>
      <c r="L33" s="154" t="str">
        <f t="shared" si="1"/>
        <v>4</v>
      </c>
      <c r="M33" s="155" t="s">
        <v>34</v>
      </c>
      <c r="N33" s="154" t="str">
        <f t="shared" si="2"/>
        <v>3</v>
      </c>
      <c r="O33" s="156">
        <v>0.5</v>
      </c>
      <c r="P33" s="207" t="s">
        <v>1070</v>
      </c>
      <c r="Q33" s="156" t="s">
        <v>862</v>
      </c>
      <c r="R33" s="150">
        <f t="shared" si="3"/>
        <v>6</v>
      </c>
      <c r="S33" s="150" t="str">
        <f t="shared" si="4"/>
        <v>ZONA DE RIESGO ALTA</v>
      </c>
      <c r="T33" s="151" t="s">
        <v>1071</v>
      </c>
      <c r="U33" s="150" t="s">
        <v>1072</v>
      </c>
      <c r="V33" s="157" t="s">
        <v>1073</v>
      </c>
      <c r="W33" s="150" t="s">
        <v>867</v>
      </c>
      <c r="X33" s="150" t="s">
        <v>868</v>
      </c>
      <c r="Y33" s="157" t="s">
        <v>1074</v>
      </c>
      <c r="Z33" s="150" t="s">
        <v>950</v>
      </c>
      <c r="AA33" s="150" t="s">
        <v>114</v>
      </c>
      <c r="AB33" s="156" t="s">
        <v>626</v>
      </c>
      <c r="AC33" s="204">
        <v>0</v>
      </c>
      <c r="AD33" s="209" t="s">
        <v>1075</v>
      </c>
      <c r="AE33" s="204">
        <v>0</v>
      </c>
      <c r="AF33" s="160"/>
      <c r="AG33" s="204">
        <v>0</v>
      </c>
      <c r="AH33" s="162"/>
      <c r="AI33" s="152" t="s">
        <v>76</v>
      </c>
      <c r="AJ33" s="152" t="s">
        <v>89</v>
      </c>
      <c r="AK33" s="163">
        <f t="shared" si="0"/>
        <v>0</v>
      </c>
      <c r="AL33" s="152" t="s">
        <v>627</v>
      </c>
      <c r="AM33" s="156">
        <v>1</v>
      </c>
      <c r="AN33" s="156" t="s">
        <v>871</v>
      </c>
      <c r="AO33" s="150">
        <v>2018</v>
      </c>
      <c r="AP33" s="150">
        <v>31</v>
      </c>
      <c r="AQ33" s="150" t="s">
        <v>51</v>
      </c>
      <c r="AR33" s="150">
        <v>2018</v>
      </c>
      <c r="AS33" s="164"/>
      <c r="AT33" s="265"/>
      <c r="AU33" s="329"/>
      <c r="BK33" s="123"/>
      <c r="BL33" s="123"/>
      <c r="BM33" s="123"/>
    </row>
    <row r="34" spans="1:65" ht="47.25" customHeight="1" x14ac:dyDescent="0.2">
      <c r="A34" s="151" t="s">
        <v>1076</v>
      </c>
      <c r="B34" s="151" t="s">
        <v>1077</v>
      </c>
      <c r="C34" s="151" t="s">
        <v>1078</v>
      </c>
      <c r="D34" s="151" t="s">
        <v>1079</v>
      </c>
      <c r="E34" s="149" t="s">
        <v>1080</v>
      </c>
      <c r="F34" s="150" t="s">
        <v>628</v>
      </c>
      <c r="G34" s="210" t="s">
        <v>629</v>
      </c>
      <c r="H34" s="150" t="s">
        <v>611</v>
      </c>
      <c r="I34" s="152" t="s">
        <v>1081</v>
      </c>
      <c r="J34" s="152" t="s">
        <v>1082</v>
      </c>
      <c r="K34" s="153" t="s">
        <v>12</v>
      </c>
      <c r="L34" s="154" t="str">
        <f t="shared" si="1"/>
        <v>5</v>
      </c>
      <c r="M34" s="155" t="s">
        <v>34</v>
      </c>
      <c r="N34" s="154" t="str">
        <f t="shared" si="2"/>
        <v>3</v>
      </c>
      <c r="O34" s="156">
        <v>1</v>
      </c>
      <c r="P34" s="152" t="s">
        <v>1083</v>
      </c>
      <c r="Q34" s="156" t="s">
        <v>862</v>
      </c>
      <c r="R34" s="150">
        <f t="shared" si="3"/>
        <v>15</v>
      </c>
      <c r="S34" s="150" t="str">
        <f t="shared" si="4"/>
        <v>ZONA DE RIESGO EXTREMA</v>
      </c>
      <c r="T34" s="151" t="s">
        <v>1084</v>
      </c>
      <c r="U34" s="149" t="s">
        <v>1085</v>
      </c>
      <c r="V34" s="150" t="s">
        <v>1086</v>
      </c>
      <c r="W34" s="150" t="s">
        <v>1087</v>
      </c>
      <c r="X34" s="150" t="s">
        <v>119</v>
      </c>
      <c r="Y34" s="150" t="s">
        <v>1088</v>
      </c>
      <c r="Z34" s="150" t="s">
        <v>950</v>
      </c>
      <c r="AA34" s="150" t="s">
        <v>114</v>
      </c>
      <c r="AB34" s="211" t="s">
        <v>630</v>
      </c>
      <c r="AC34" s="161">
        <f>((2373184622/9789035000) + (545896535/2373184622)) /2</f>
        <v>0.23622997360111717</v>
      </c>
      <c r="AD34" s="162" t="s">
        <v>631</v>
      </c>
      <c r="AE34" s="161">
        <v>0</v>
      </c>
      <c r="AF34" s="162"/>
      <c r="AG34" s="161">
        <v>0</v>
      </c>
      <c r="AH34" s="162"/>
      <c r="AI34" s="152" t="s">
        <v>75</v>
      </c>
      <c r="AJ34" s="152" t="s">
        <v>88</v>
      </c>
      <c r="AK34" s="163">
        <f t="shared" si="0"/>
        <v>0.23622997360111717</v>
      </c>
      <c r="AL34" s="152" t="s">
        <v>632</v>
      </c>
      <c r="AM34" s="156">
        <v>1</v>
      </c>
      <c r="AN34" s="156" t="s">
        <v>871</v>
      </c>
      <c r="AO34" s="150">
        <v>2018</v>
      </c>
      <c r="AP34" s="150">
        <v>31</v>
      </c>
      <c r="AQ34" s="150" t="s">
        <v>51</v>
      </c>
      <c r="AR34" s="150">
        <v>2018</v>
      </c>
      <c r="AS34" s="164"/>
      <c r="AT34" s="265"/>
      <c r="AU34" s="329">
        <f>AVERAGE(AK34:AK38)</f>
        <v>0.45901070060257637</v>
      </c>
      <c r="BK34" s="123"/>
      <c r="BL34" s="123"/>
      <c r="BM34" s="123"/>
    </row>
    <row r="35" spans="1:65" ht="47.25" customHeight="1" x14ac:dyDescent="0.2">
      <c r="A35" s="151" t="s">
        <v>1076</v>
      </c>
      <c r="B35" s="151" t="s">
        <v>1077</v>
      </c>
      <c r="C35" s="151" t="s">
        <v>1078</v>
      </c>
      <c r="D35" s="151" t="s">
        <v>1079</v>
      </c>
      <c r="E35" s="149" t="s">
        <v>1080</v>
      </c>
      <c r="F35" s="150" t="s">
        <v>628</v>
      </c>
      <c r="G35" s="210" t="s">
        <v>633</v>
      </c>
      <c r="H35" s="150" t="s">
        <v>538</v>
      </c>
      <c r="I35" s="152" t="s">
        <v>1089</v>
      </c>
      <c r="J35" s="152" t="s">
        <v>1090</v>
      </c>
      <c r="K35" s="153" t="s">
        <v>12</v>
      </c>
      <c r="L35" s="154" t="str">
        <f t="shared" si="1"/>
        <v>5</v>
      </c>
      <c r="M35" s="155" t="s">
        <v>34</v>
      </c>
      <c r="N35" s="154" t="str">
        <f t="shared" si="2"/>
        <v>3</v>
      </c>
      <c r="O35" s="156">
        <v>0.5</v>
      </c>
      <c r="P35" s="152" t="s">
        <v>1091</v>
      </c>
      <c r="Q35" s="156" t="s">
        <v>1092</v>
      </c>
      <c r="R35" s="150">
        <f t="shared" si="3"/>
        <v>7.5</v>
      </c>
      <c r="S35" s="150" t="str">
        <f>IF(R35&gt;11,"ZONA DE RIESGO EXTREMA",IF(R35&lt;4,"ZONA DE RIESGO BAJA",IF(R35=4,"ZONA DE RIESGO MODERADA","ZONA DE RIESGO ALTA")))</f>
        <v>ZONA DE RIESGO ALTA</v>
      </c>
      <c r="T35" s="151" t="s">
        <v>1093</v>
      </c>
      <c r="U35" s="165" t="s">
        <v>1094</v>
      </c>
      <c r="V35" s="150" t="s">
        <v>1095</v>
      </c>
      <c r="W35" s="150" t="s">
        <v>1087</v>
      </c>
      <c r="X35" s="150" t="s">
        <v>118</v>
      </c>
      <c r="Y35" s="150" t="s">
        <v>1096</v>
      </c>
      <c r="Z35" s="150" t="s">
        <v>950</v>
      </c>
      <c r="AA35" s="150" t="s">
        <v>114</v>
      </c>
      <c r="AB35" s="156" t="s">
        <v>634</v>
      </c>
      <c r="AC35" s="161">
        <f>1/17</f>
        <v>5.8823529411764705E-2</v>
      </c>
      <c r="AD35" s="162" t="s">
        <v>635</v>
      </c>
      <c r="AE35" s="161">
        <v>0</v>
      </c>
      <c r="AF35" s="162"/>
      <c r="AG35" s="161">
        <v>0</v>
      </c>
      <c r="AH35" s="162"/>
      <c r="AI35" s="152" t="s">
        <v>75</v>
      </c>
      <c r="AJ35" s="152" t="s">
        <v>88</v>
      </c>
      <c r="AK35" s="163">
        <f t="shared" si="0"/>
        <v>5.8823529411764705E-2</v>
      </c>
      <c r="AL35" s="152" t="s">
        <v>636</v>
      </c>
      <c r="AM35" s="156">
        <v>1</v>
      </c>
      <c r="AN35" s="156" t="s">
        <v>871</v>
      </c>
      <c r="AO35" s="150">
        <v>2018</v>
      </c>
      <c r="AP35" s="150">
        <v>31</v>
      </c>
      <c r="AQ35" s="150" t="s">
        <v>51</v>
      </c>
      <c r="AR35" s="150">
        <v>2018</v>
      </c>
      <c r="AS35" s="164"/>
      <c r="AT35" s="265"/>
      <c r="AU35" s="329"/>
      <c r="BK35" s="123"/>
      <c r="BL35" s="123"/>
      <c r="BM35" s="123"/>
    </row>
    <row r="36" spans="1:65" ht="47.25" customHeight="1" x14ac:dyDescent="0.2">
      <c r="A36" s="151" t="s">
        <v>1076</v>
      </c>
      <c r="B36" s="151" t="s">
        <v>1077</v>
      </c>
      <c r="C36" s="151" t="s">
        <v>1078</v>
      </c>
      <c r="D36" s="151" t="s">
        <v>1079</v>
      </c>
      <c r="E36" s="149" t="s">
        <v>1080</v>
      </c>
      <c r="F36" s="150" t="s">
        <v>628</v>
      </c>
      <c r="G36" s="210" t="s">
        <v>637</v>
      </c>
      <c r="H36" s="150" t="s">
        <v>555</v>
      </c>
      <c r="I36" s="152" t="s">
        <v>1097</v>
      </c>
      <c r="J36" s="152" t="s">
        <v>1098</v>
      </c>
      <c r="K36" s="153" t="s">
        <v>14</v>
      </c>
      <c r="L36" s="154" t="str">
        <f t="shared" si="1"/>
        <v>3</v>
      </c>
      <c r="M36" s="155" t="s">
        <v>34</v>
      </c>
      <c r="N36" s="154" t="str">
        <f t="shared" si="2"/>
        <v>3</v>
      </c>
      <c r="O36" s="156">
        <v>1</v>
      </c>
      <c r="P36" s="172" t="s">
        <v>1099</v>
      </c>
      <c r="Q36" s="156" t="s">
        <v>862</v>
      </c>
      <c r="R36" s="150">
        <f t="shared" si="3"/>
        <v>9</v>
      </c>
      <c r="S36" s="150" t="str">
        <f t="shared" si="4"/>
        <v>ZONA DE RIESGO ALTA</v>
      </c>
      <c r="T36" s="151" t="s">
        <v>1100</v>
      </c>
      <c r="U36" s="150" t="s">
        <v>1101</v>
      </c>
      <c r="V36" s="150" t="s">
        <v>1102</v>
      </c>
      <c r="W36" s="150" t="s">
        <v>913</v>
      </c>
      <c r="X36" s="150" t="s">
        <v>1103</v>
      </c>
      <c r="Y36" s="150" t="s">
        <v>1104</v>
      </c>
      <c r="Z36" s="150" t="s">
        <v>950</v>
      </c>
      <c r="AA36" s="150" t="s">
        <v>114</v>
      </c>
      <c r="AB36" s="156" t="s">
        <v>638</v>
      </c>
      <c r="AC36" s="161">
        <v>1</v>
      </c>
      <c r="AD36" s="162" t="s">
        <v>639</v>
      </c>
      <c r="AE36" s="161">
        <v>0</v>
      </c>
      <c r="AF36" s="162"/>
      <c r="AG36" s="161">
        <v>0</v>
      </c>
      <c r="AH36" s="162"/>
      <c r="AI36" s="152" t="s">
        <v>75</v>
      </c>
      <c r="AJ36" s="152" t="s">
        <v>88</v>
      </c>
      <c r="AK36" s="163">
        <f t="shared" si="0"/>
        <v>1</v>
      </c>
      <c r="AL36" s="152" t="s">
        <v>640</v>
      </c>
      <c r="AM36" s="156">
        <v>1</v>
      </c>
      <c r="AN36" s="156" t="s">
        <v>871</v>
      </c>
      <c r="AO36" s="150">
        <v>2018</v>
      </c>
      <c r="AP36" s="150">
        <v>31</v>
      </c>
      <c r="AQ36" s="150" t="s">
        <v>51</v>
      </c>
      <c r="AR36" s="150">
        <v>2018</v>
      </c>
      <c r="AS36" s="164"/>
      <c r="AT36" s="265"/>
      <c r="AU36" s="329"/>
      <c r="BK36" s="123"/>
      <c r="BL36" s="123"/>
      <c r="BM36" s="123"/>
    </row>
    <row r="37" spans="1:65" ht="47.25" customHeight="1" x14ac:dyDescent="0.2">
      <c r="A37" s="151" t="s">
        <v>1076</v>
      </c>
      <c r="B37" s="151" t="s">
        <v>1077</v>
      </c>
      <c r="C37" s="151" t="s">
        <v>1078</v>
      </c>
      <c r="D37" s="151" t="s">
        <v>1079</v>
      </c>
      <c r="E37" s="149" t="s">
        <v>1080</v>
      </c>
      <c r="F37" s="150" t="s">
        <v>628</v>
      </c>
      <c r="G37" s="210" t="s">
        <v>641</v>
      </c>
      <c r="H37" s="150" t="s">
        <v>555</v>
      </c>
      <c r="I37" s="152" t="s">
        <v>1105</v>
      </c>
      <c r="J37" s="152" t="s">
        <v>1106</v>
      </c>
      <c r="K37" s="153" t="s">
        <v>14</v>
      </c>
      <c r="L37" s="154" t="str">
        <f t="shared" si="1"/>
        <v>3</v>
      </c>
      <c r="M37" s="155" t="s">
        <v>34</v>
      </c>
      <c r="N37" s="154" t="str">
        <f t="shared" si="2"/>
        <v>3</v>
      </c>
      <c r="O37" s="156">
        <v>1</v>
      </c>
      <c r="P37" s="152" t="s">
        <v>1107</v>
      </c>
      <c r="Q37" s="156" t="s">
        <v>862</v>
      </c>
      <c r="R37" s="150">
        <f t="shared" si="3"/>
        <v>9</v>
      </c>
      <c r="S37" s="150" t="str">
        <f t="shared" si="4"/>
        <v>ZONA DE RIESGO ALTA</v>
      </c>
      <c r="T37" s="151" t="s">
        <v>1108</v>
      </c>
      <c r="U37" s="150" t="s">
        <v>1109</v>
      </c>
      <c r="V37" s="150" t="s">
        <v>1110</v>
      </c>
      <c r="W37" s="150" t="s">
        <v>913</v>
      </c>
      <c r="X37" s="150" t="s">
        <v>119</v>
      </c>
      <c r="Y37" s="150" t="s">
        <v>1111</v>
      </c>
      <c r="Z37" s="150" t="s">
        <v>950</v>
      </c>
      <c r="AA37" s="150" t="s">
        <v>115</v>
      </c>
      <c r="AB37" s="156" t="s">
        <v>642</v>
      </c>
      <c r="AC37" s="161">
        <v>0</v>
      </c>
      <c r="AD37" s="162" t="s">
        <v>1112</v>
      </c>
      <c r="AE37" s="161">
        <v>0</v>
      </c>
      <c r="AF37" s="162"/>
      <c r="AG37" s="161">
        <v>0</v>
      </c>
      <c r="AH37" s="162"/>
      <c r="AI37" s="152" t="s">
        <v>75</v>
      </c>
      <c r="AJ37" s="152" t="s">
        <v>88</v>
      </c>
      <c r="AK37" s="163">
        <f t="shared" si="0"/>
        <v>0</v>
      </c>
      <c r="AL37" s="152" t="s">
        <v>643</v>
      </c>
      <c r="AM37" s="156">
        <v>1</v>
      </c>
      <c r="AN37" s="156" t="s">
        <v>871</v>
      </c>
      <c r="AO37" s="150">
        <v>2018</v>
      </c>
      <c r="AP37" s="150">
        <v>31</v>
      </c>
      <c r="AQ37" s="150" t="s">
        <v>51</v>
      </c>
      <c r="AR37" s="150">
        <v>2018</v>
      </c>
      <c r="AS37" s="164"/>
      <c r="AT37" s="265"/>
      <c r="AU37" s="329"/>
      <c r="BK37" s="123"/>
      <c r="BL37" s="123"/>
      <c r="BM37" s="123"/>
    </row>
    <row r="38" spans="1:65" ht="47.25" customHeight="1" thickBot="1" x14ac:dyDescent="0.25">
      <c r="A38" s="151" t="s">
        <v>1076</v>
      </c>
      <c r="B38" s="151" t="s">
        <v>1077</v>
      </c>
      <c r="C38" s="151" t="s">
        <v>1078</v>
      </c>
      <c r="D38" s="151" t="s">
        <v>1079</v>
      </c>
      <c r="E38" s="149" t="s">
        <v>1080</v>
      </c>
      <c r="F38" s="150" t="s">
        <v>628</v>
      </c>
      <c r="G38" s="210" t="s">
        <v>644</v>
      </c>
      <c r="H38" s="150" t="s">
        <v>555</v>
      </c>
      <c r="I38" s="152" t="s">
        <v>1113</v>
      </c>
      <c r="J38" s="152" t="s">
        <v>1114</v>
      </c>
      <c r="K38" s="153" t="s">
        <v>14</v>
      </c>
      <c r="L38" s="154" t="str">
        <f t="shared" si="1"/>
        <v>3</v>
      </c>
      <c r="M38" s="155" t="s">
        <v>33</v>
      </c>
      <c r="N38" s="154" t="str">
        <f t="shared" si="2"/>
        <v>2</v>
      </c>
      <c r="O38" s="156">
        <v>1</v>
      </c>
      <c r="P38" s="152" t="s">
        <v>1115</v>
      </c>
      <c r="Q38" s="156" t="s">
        <v>862</v>
      </c>
      <c r="R38" s="150">
        <f t="shared" si="3"/>
        <v>6</v>
      </c>
      <c r="S38" s="150" t="str">
        <f t="shared" si="4"/>
        <v>ZONA DE RIESGO ALTA</v>
      </c>
      <c r="T38" s="151" t="s">
        <v>1116</v>
      </c>
      <c r="U38" s="150" t="s">
        <v>1117</v>
      </c>
      <c r="V38" s="150" t="s">
        <v>1118</v>
      </c>
      <c r="W38" s="150" t="s">
        <v>1087</v>
      </c>
      <c r="X38" s="150" t="s">
        <v>118</v>
      </c>
      <c r="Y38" s="157">
        <v>1</v>
      </c>
      <c r="Z38" s="150" t="s">
        <v>950</v>
      </c>
      <c r="AA38" s="150" t="s">
        <v>115</v>
      </c>
      <c r="AB38" s="156" t="s">
        <v>645</v>
      </c>
      <c r="AC38" s="161">
        <v>1</v>
      </c>
      <c r="AD38" s="162" t="s">
        <v>646</v>
      </c>
      <c r="AE38" s="161">
        <v>0</v>
      </c>
      <c r="AF38" s="162"/>
      <c r="AG38" s="161">
        <v>0</v>
      </c>
      <c r="AH38" s="162"/>
      <c r="AI38" s="152" t="s">
        <v>75</v>
      </c>
      <c r="AJ38" s="152" t="s">
        <v>88</v>
      </c>
      <c r="AK38" s="163">
        <f t="shared" si="0"/>
        <v>1</v>
      </c>
      <c r="AL38" s="152" t="s">
        <v>647</v>
      </c>
      <c r="AM38" s="156">
        <v>1</v>
      </c>
      <c r="AN38" s="156" t="s">
        <v>871</v>
      </c>
      <c r="AO38" s="150">
        <v>2018</v>
      </c>
      <c r="AP38" s="150">
        <v>31</v>
      </c>
      <c r="AQ38" s="150" t="s">
        <v>51</v>
      </c>
      <c r="AR38" s="150">
        <v>2018</v>
      </c>
      <c r="AS38" s="164"/>
      <c r="AT38" s="265"/>
      <c r="AU38" s="329"/>
      <c r="BK38" s="123"/>
      <c r="BL38" s="123"/>
      <c r="BM38" s="123"/>
    </row>
    <row r="39" spans="1:65" ht="47.25" customHeight="1" thickBot="1" x14ac:dyDescent="0.25">
      <c r="A39" s="151" t="s">
        <v>853</v>
      </c>
      <c r="B39" s="212" t="s">
        <v>1119</v>
      </c>
      <c r="C39" s="151" t="s">
        <v>1120</v>
      </c>
      <c r="D39" s="151" t="s">
        <v>1121</v>
      </c>
      <c r="E39" s="213" t="s">
        <v>1122</v>
      </c>
      <c r="F39" s="150" t="s">
        <v>648</v>
      </c>
      <c r="G39" s="214" t="s">
        <v>649</v>
      </c>
      <c r="H39" s="150" t="s">
        <v>555</v>
      </c>
      <c r="I39" s="214" t="s">
        <v>1123</v>
      </c>
      <c r="J39" s="214" t="s">
        <v>1124</v>
      </c>
      <c r="K39" s="153" t="s">
        <v>13</v>
      </c>
      <c r="L39" s="154" t="str">
        <f>IF(K39="Casi con certeza","5",IF(K39="Probable","4",IF(K39="Posible","3",IF(K39="Improbable","2",IF(K39="Raro","1","")))))</f>
        <v>4</v>
      </c>
      <c r="M39" s="155" t="s">
        <v>36</v>
      </c>
      <c r="N39" s="154" t="str">
        <f t="shared" si="2"/>
        <v>5</v>
      </c>
      <c r="O39" s="156">
        <v>0.5</v>
      </c>
      <c r="P39" s="214" t="s">
        <v>1125</v>
      </c>
      <c r="Q39" s="156" t="s">
        <v>862</v>
      </c>
      <c r="R39" s="150">
        <f t="shared" si="3"/>
        <v>10</v>
      </c>
      <c r="S39" s="150" t="str">
        <f t="shared" si="4"/>
        <v>ZONA DE RIESGO ALTA</v>
      </c>
      <c r="T39" s="215" t="s">
        <v>1126</v>
      </c>
      <c r="U39" s="216" t="s">
        <v>1127</v>
      </c>
      <c r="V39" s="217" t="s">
        <v>1128</v>
      </c>
      <c r="W39" s="150" t="s">
        <v>1129</v>
      </c>
      <c r="X39" s="150" t="s">
        <v>118</v>
      </c>
      <c r="Y39" s="157">
        <v>1</v>
      </c>
      <c r="Z39" s="150" t="s">
        <v>121</v>
      </c>
      <c r="AA39" s="150" t="s">
        <v>114</v>
      </c>
      <c r="AB39" s="217" t="s">
        <v>650</v>
      </c>
      <c r="AC39" s="204">
        <v>0.33</v>
      </c>
      <c r="AD39" s="218" t="s">
        <v>651</v>
      </c>
      <c r="AE39" s="204">
        <v>0</v>
      </c>
      <c r="AF39" s="218"/>
      <c r="AG39" s="204">
        <v>0</v>
      </c>
      <c r="AH39" s="218"/>
      <c r="AI39" s="152" t="s">
        <v>77</v>
      </c>
      <c r="AJ39" s="152" t="s">
        <v>90</v>
      </c>
      <c r="AK39" s="163">
        <f t="shared" si="0"/>
        <v>0.33</v>
      </c>
      <c r="AL39" s="152" t="s">
        <v>652</v>
      </c>
      <c r="AM39" s="150">
        <v>1</v>
      </c>
      <c r="AN39" s="156" t="s">
        <v>871</v>
      </c>
      <c r="AO39" s="150">
        <v>2018</v>
      </c>
      <c r="AP39" s="150">
        <v>31</v>
      </c>
      <c r="AQ39" s="150" t="s">
        <v>51</v>
      </c>
      <c r="AR39" s="150">
        <v>2018</v>
      </c>
      <c r="AS39" s="219"/>
      <c r="AT39" s="268"/>
      <c r="AU39" s="329">
        <f>AVERAGE(AK39:AK44)</f>
        <v>0.44166666666666671</v>
      </c>
      <c r="BK39" s="123"/>
      <c r="BL39" s="123"/>
      <c r="BM39" s="123"/>
    </row>
    <row r="40" spans="1:65" ht="47.25" customHeight="1" thickBot="1" x14ac:dyDescent="0.25">
      <c r="A40" s="151" t="s">
        <v>853</v>
      </c>
      <c r="B40" s="212" t="s">
        <v>1119</v>
      </c>
      <c r="C40" s="151" t="s">
        <v>1120</v>
      </c>
      <c r="D40" s="151" t="s">
        <v>1121</v>
      </c>
      <c r="E40" s="213" t="s">
        <v>1122</v>
      </c>
      <c r="F40" s="150" t="s">
        <v>648</v>
      </c>
      <c r="G40" s="214" t="s">
        <v>653</v>
      </c>
      <c r="H40" s="150" t="s">
        <v>555</v>
      </c>
      <c r="I40" s="214" t="s">
        <v>1130</v>
      </c>
      <c r="J40" s="214" t="s">
        <v>1131</v>
      </c>
      <c r="K40" s="153" t="s">
        <v>13</v>
      </c>
      <c r="L40" s="154" t="str">
        <f t="shared" ref="L40:L44" si="10">IF(K40="Casi con certeza","5",IF(K40="Probable","4",IF(K40="Posible","3",IF(K40="Improbable","2",IF(K40="Raro","1","")))))</f>
        <v>4</v>
      </c>
      <c r="M40" s="155" t="s">
        <v>36</v>
      </c>
      <c r="N40" s="154" t="str">
        <f t="shared" si="2"/>
        <v>5</v>
      </c>
      <c r="O40" s="156">
        <v>0.5</v>
      </c>
      <c r="P40" s="214" t="s">
        <v>1132</v>
      </c>
      <c r="Q40" s="156" t="s">
        <v>862</v>
      </c>
      <c r="R40" s="150">
        <f t="shared" si="3"/>
        <v>10</v>
      </c>
      <c r="S40" s="150" t="str">
        <f t="shared" si="4"/>
        <v>ZONA DE RIESGO ALTA</v>
      </c>
      <c r="T40" s="220" t="s">
        <v>1133</v>
      </c>
      <c r="U40" s="217" t="s">
        <v>1134</v>
      </c>
      <c r="V40" s="217" t="s">
        <v>1135</v>
      </c>
      <c r="W40" s="150" t="s">
        <v>867</v>
      </c>
      <c r="X40" s="150" t="s">
        <v>118</v>
      </c>
      <c r="Y40" s="157">
        <v>1</v>
      </c>
      <c r="Z40" s="150" t="s">
        <v>121</v>
      </c>
      <c r="AA40" s="150" t="s">
        <v>114</v>
      </c>
      <c r="AB40" s="217" t="s">
        <v>654</v>
      </c>
      <c r="AC40" s="221">
        <v>0.33</v>
      </c>
      <c r="AD40" s="222" t="s">
        <v>655</v>
      </c>
      <c r="AE40" s="204">
        <v>0</v>
      </c>
      <c r="AF40" s="170"/>
      <c r="AG40" s="204">
        <v>0</v>
      </c>
      <c r="AH40" s="170"/>
      <c r="AI40" s="152" t="s">
        <v>77</v>
      </c>
      <c r="AJ40" s="152" t="s">
        <v>90</v>
      </c>
      <c r="AK40" s="163">
        <f t="shared" si="0"/>
        <v>0.33</v>
      </c>
      <c r="AL40" s="223" t="s">
        <v>656</v>
      </c>
      <c r="AM40" s="150">
        <v>1</v>
      </c>
      <c r="AN40" s="156" t="s">
        <v>871</v>
      </c>
      <c r="AO40" s="150">
        <v>2018</v>
      </c>
      <c r="AP40" s="150">
        <v>31</v>
      </c>
      <c r="AQ40" s="150" t="s">
        <v>51</v>
      </c>
      <c r="AR40" s="150">
        <v>2018</v>
      </c>
      <c r="AS40" s="219"/>
      <c r="AT40" s="269"/>
      <c r="AU40" s="329"/>
      <c r="BK40" s="123"/>
      <c r="BL40" s="123"/>
      <c r="BM40" s="123"/>
    </row>
    <row r="41" spans="1:65" ht="47.25" customHeight="1" thickBot="1" x14ac:dyDescent="0.25">
      <c r="A41" s="151" t="s">
        <v>853</v>
      </c>
      <c r="B41" s="212" t="s">
        <v>1119</v>
      </c>
      <c r="C41" s="151" t="s">
        <v>1120</v>
      </c>
      <c r="D41" s="151" t="s">
        <v>1121</v>
      </c>
      <c r="E41" s="150" t="s">
        <v>1122</v>
      </c>
      <c r="F41" s="150" t="s">
        <v>648</v>
      </c>
      <c r="G41" s="214" t="s">
        <v>657</v>
      </c>
      <c r="H41" s="150" t="s">
        <v>555</v>
      </c>
      <c r="I41" s="220" t="s">
        <v>1136</v>
      </c>
      <c r="J41" s="220" t="s">
        <v>1137</v>
      </c>
      <c r="K41" s="153" t="s">
        <v>13</v>
      </c>
      <c r="L41" s="154" t="str">
        <f t="shared" si="10"/>
        <v>4</v>
      </c>
      <c r="M41" s="155" t="s">
        <v>36</v>
      </c>
      <c r="N41" s="154" t="str">
        <f t="shared" si="2"/>
        <v>5</v>
      </c>
      <c r="O41" s="156">
        <v>0.5</v>
      </c>
      <c r="P41" s="220" t="s">
        <v>1138</v>
      </c>
      <c r="Q41" s="156" t="s">
        <v>862</v>
      </c>
      <c r="R41" s="150">
        <f t="shared" si="3"/>
        <v>10</v>
      </c>
      <c r="S41" s="150" t="str">
        <f t="shared" si="4"/>
        <v>ZONA DE RIESGO ALTA</v>
      </c>
      <c r="T41" s="215" t="s">
        <v>1139</v>
      </c>
      <c r="U41" s="225" t="s">
        <v>1140</v>
      </c>
      <c r="V41" s="226" t="s">
        <v>1141</v>
      </c>
      <c r="W41" s="150" t="s">
        <v>1129</v>
      </c>
      <c r="X41" s="150" t="s">
        <v>118</v>
      </c>
      <c r="Y41" s="157">
        <v>1</v>
      </c>
      <c r="Z41" s="150" t="s">
        <v>121</v>
      </c>
      <c r="AA41" s="150" t="s">
        <v>114</v>
      </c>
      <c r="AB41" s="156" t="s">
        <v>658</v>
      </c>
      <c r="AC41" s="221">
        <v>0.33</v>
      </c>
      <c r="AD41" s="222" t="s">
        <v>659</v>
      </c>
      <c r="AE41" s="204">
        <v>0</v>
      </c>
      <c r="AF41" s="227"/>
      <c r="AG41" s="204">
        <v>0</v>
      </c>
      <c r="AH41" s="218"/>
      <c r="AI41" s="152" t="s">
        <v>77</v>
      </c>
      <c r="AJ41" s="152" t="s">
        <v>90</v>
      </c>
      <c r="AK41" s="163">
        <f t="shared" si="0"/>
        <v>0.33</v>
      </c>
      <c r="AL41" s="223" t="s">
        <v>660</v>
      </c>
      <c r="AM41" s="150">
        <v>1</v>
      </c>
      <c r="AN41" s="156" t="s">
        <v>871</v>
      </c>
      <c r="AO41" s="150">
        <v>2018</v>
      </c>
      <c r="AP41" s="150">
        <v>31</v>
      </c>
      <c r="AQ41" s="150" t="s">
        <v>51</v>
      </c>
      <c r="AR41" s="150">
        <v>2018</v>
      </c>
      <c r="AS41" s="219"/>
      <c r="AT41" s="269"/>
      <c r="AU41" s="329"/>
      <c r="BK41" s="123"/>
      <c r="BL41" s="123"/>
      <c r="BM41" s="123"/>
    </row>
    <row r="42" spans="1:65" ht="47.25" customHeight="1" x14ac:dyDescent="0.2">
      <c r="A42" s="198" t="s">
        <v>853</v>
      </c>
      <c r="B42" s="228" t="s">
        <v>1119</v>
      </c>
      <c r="C42" s="198" t="s">
        <v>1120</v>
      </c>
      <c r="D42" s="198" t="s">
        <v>1121</v>
      </c>
      <c r="E42" s="195" t="s">
        <v>1122</v>
      </c>
      <c r="F42" s="150" t="s">
        <v>648</v>
      </c>
      <c r="G42" s="151" t="s">
        <v>661</v>
      </c>
      <c r="H42" s="150" t="s">
        <v>555</v>
      </c>
      <c r="I42" s="214" t="s">
        <v>1142</v>
      </c>
      <c r="J42" s="214" t="s">
        <v>1143</v>
      </c>
      <c r="K42" s="153" t="s">
        <v>13</v>
      </c>
      <c r="L42" s="154" t="str">
        <f t="shared" si="10"/>
        <v>4</v>
      </c>
      <c r="M42" s="155" t="s">
        <v>36</v>
      </c>
      <c r="N42" s="154" t="str">
        <f t="shared" si="2"/>
        <v>5</v>
      </c>
      <c r="O42" s="156">
        <v>0.5</v>
      </c>
      <c r="P42" s="214" t="s">
        <v>1144</v>
      </c>
      <c r="Q42" s="156" t="s">
        <v>862</v>
      </c>
      <c r="R42" s="150">
        <f t="shared" si="3"/>
        <v>10</v>
      </c>
      <c r="S42" s="150" t="str">
        <f t="shared" si="4"/>
        <v>ZONA DE RIESGO ALTA</v>
      </c>
      <c r="T42" s="229" t="s">
        <v>1145</v>
      </c>
      <c r="U42" s="230" t="s">
        <v>1146</v>
      </c>
      <c r="V42" s="230" t="s">
        <v>1147</v>
      </c>
      <c r="W42" s="150" t="s">
        <v>1129</v>
      </c>
      <c r="X42" s="150" t="s">
        <v>118</v>
      </c>
      <c r="Y42" s="157">
        <v>1</v>
      </c>
      <c r="Z42" s="150" t="s">
        <v>121</v>
      </c>
      <c r="AA42" s="150" t="s">
        <v>114</v>
      </c>
      <c r="AB42" s="156" t="s">
        <v>662</v>
      </c>
      <c r="AC42" s="221">
        <v>0.33</v>
      </c>
      <c r="AD42" s="231" t="s">
        <v>663</v>
      </c>
      <c r="AE42" s="232">
        <v>0</v>
      </c>
      <c r="AF42" s="227"/>
      <c r="AG42" s="204">
        <v>0</v>
      </c>
      <c r="AH42" s="218"/>
      <c r="AI42" s="152" t="s">
        <v>77</v>
      </c>
      <c r="AJ42" s="152" t="s">
        <v>90</v>
      </c>
      <c r="AK42" s="163">
        <f t="shared" si="0"/>
        <v>0.33</v>
      </c>
      <c r="AL42" s="223" t="s">
        <v>664</v>
      </c>
      <c r="AM42" s="150">
        <v>1</v>
      </c>
      <c r="AN42" s="156" t="s">
        <v>871</v>
      </c>
      <c r="AO42" s="150">
        <v>2018</v>
      </c>
      <c r="AP42" s="150">
        <v>31</v>
      </c>
      <c r="AQ42" s="150" t="s">
        <v>51</v>
      </c>
      <c r="AR42" s="150">
        <v>2018</v>
      </c>
      <c r="AS42" s="219"/>
      <c r="AT42" s="269"/>
      <c r="AU42" s="329"/>
      <c r="BK42" s="123"/>
      <c r="BL42" s="123"/>
      <c r="BM42" s="123"/>
    </row>
    <row r="43" spans="1:65" ht="47.25" customHeight="1" x14ac:dyDescent="0.2">
      <c r="A43" s="198" t="s">
        <v>853</v>
      </c>
      <c r="B43" s="228" t="s">
        <v>1119</v>
      </c>
      <c r="C43" s="198" t="s">
        <v>1120</v>
      </c>
      <c r="D43" s="198" t="s">
        <v>1121</v>
      </c>
      <c r="E43" s="195" t="s">
        <v>1122</v>
      </c>
      <c r="F43" s="150" t="s">
        <v>648</v>
      </c>
      <c r="G43" s="151" t="s">
        <v>665</v>
      </c>
      <c r="H43" s="150" t="s">
        <v>538</v>
      </c>
      <c r="I43" s="151" t="s">
        <v>1148</v>
      </c>
      <c r="J43" s="151" t="s">
        <v>1149</v>
      </c>
      <c r="K43" s="153" t="s">
        <v>14</v>
      </c>
      <c r="L43" s="154" t="str">
        <f t="shared" si="10"/>
        <v>3</v>
      </c>
      <c r="M43" s="155" t="s">
        <v>36</v>
      </c>
      <c r="N43" s="154" t="str">
        <f t="shared" si="2"/>
        <v>5</v>
      </c>
      <c r="O43" s="156">
        <v>0.5</v>
      </c>
      <c r="P43" s="151" t="s">
        <v>1150</v>
      </c>
      <c r="Q43" s="156" t="s">
        <v>862</v>
      </c>
      <c r="R43" s="150">
        <f t="shared" si="3"/>
        <v>7.5</v>
      </c>
      <c r="S43" s="150" t="str">
        <f t="shared" si="4"/>
        <v>ZONA DE RIESGO ALTA</v>
      </c>
      <c r="T43" s="210" t="s">
        <v>1151</v>
      </c>
      <c r="U43" s="150" t="s">
        <v>1152</v>
      </c>
      <c r="V43" s="150" t="s">
        <v>1153</v>
      </c>
      <c r="W43" s="150" t="s">
        <v>1129</v>
      </c>
      <c r="X43" s="150" t="s">
        <v>868</v>
      </c>
      <c r="Y43" s="157">
        <v>1</v>
      </c>
      <c r="Z43" s="150" t="s">
        <v>121</v>
      </c>
      <c r="AA43" s="150" t="s">
        <v>114</v>
      </c>
      <c r="AB43" s="156" t="s">
        <v>666</v>
      </c>
      <c r="AC43" s="221">
        <v>0.33</v>
      </c>
      <c r="AD43" s="222" t="s">
        <v>667</v>
      </c>
      <c r="AE43" s="232">
        <v>0</v>
      </c>
      <c r="AF43" s="227"/>
      <c r="AG43" s="204">
        <v>0</v>
      </c>
      <c r="AH43" s="218"/>
      <c r="AI43" s="152" t="s">
        <v>77</v>
      </c>
      <c r="AJ43" s="152" t="s">
        <v>90</v>
      </c>
      <c r="AK43" s="163">
        <f t="shared" si="0"/>
        <v>0.33</v>
      </c>
      <c r="AL43" s="223" t="s">
        <v>668</v>
      </c>
      <c r="AM43" s="150">
        <v>1</v>
      </c>
      <c r="AN43" s="156" t="s">
        <v>871</v>
      </c>
      <c r="AO43" s="150">
        <v>2018</v>
      </c>
      <c r="AP43" s="150">
        <v>31</v>
      </c>
      <c r="AQ43" s="150" t="s">
        <v>51</v>
      </c>
      <c r="AR43" s="150">
        <v>2018</v>
      </c>
      <c r="AS43" s="219"/>
      <c r="AT43" s="269"/>
      <c r="AU43" s="329"/>
      <c r="BK43" s="123"/>
      <c r="BL43" s="123"/>
      <c r="BM43" s="123"/>
    </row>
    <row r="44" spans="1:65" ht="47.25" customHeight="1" x14ac:dyDescent="0.2">
      <c r="A44" s="151" t="s">
        <v>853</v>
      </c>
      <c r="B44" s="212" t="s">
        <v>1119</v>
      </c>
      <c r="C44" s="151" t="s">
        <v>1120</v>
      </c>
      <c r="D44" s="151" t="s">
        <v>1121</v>
      </c>
      <c r="E44" s="150" t="s">
        <v>1122</v>
      </c>
      <c r="F44" s="150" t="s">
        <v>648</v>
      </c>
      <c r="G44" s="151" t="s">
        <v>669</v>
      </c>
      <c r="H44" s="150" t="s">
        <v>538</v>
      </c>
      <c r="I44" s="151" t="s">
        <v>1154</v>
      </c>
      <c r="J44" s="151" t="s">
        <v>1155</v>
      </c>
      <c r="K44" s="153" t="s">
        <v>14</v>
      </c>
      <c r="L44" s="154" t="str">
        <f t="shared" si="10"/>
        <v>3</v>
      </c>
      <c r="M44" s="155" t="s">
        <v>36</v>
      </c>
      <c r="N44" s="154" t="str">
        <f t="shared" si="2"/>
        <v>5</v>
      </c>
      <c r="O44" s="156">
        <v>0.5</v>
      </c>
      <c r="P44" s="151" t="s">
        <v>1156</v>
      </c>
      <c r="Q44" s="156" t="s">
        <v>862</v>
      </c>
      <c r="R44" s="150">
        <f t="shared" si="3"/>
        <v>7.5</v>
      </c>
      <c r="S44" s="150" t="str">
        <f t="shared" si="4"/>
        <v>ZONA DE RIESGO ALTA</v>
      </c>
      <c r="T44" s="210" t="s">
        <v>1126</v>
      </c>
      <c r="U44" s="150" t="s">
        <v>1157</v>
      </c>
      <c r="V44" s="150" t="s">
        <v>1158</v>
      </c>
      <c r="W44" s="150" t="s">
        <v>1129</v>
      </c>
      <c r="X44" s="150" t="s">
        <v>868</v>
      </c>
      <c r="Y44" s="157">
        <v>1</v>
      </c>
      <c r="Z44" s="150" t="s">
        <v>1159</v>
      </c>
      <c r="AA44" s="150" t="s">
        <v>114</v>
      </c>
      <c r="AB44" s="156" t="s">
        <v>670</v>
      </c>
      <c r="AC44" s="221">
        <v>1</v>
      </c>
      <c r="AD44" s="222" t="s">
        <v>671</v>
      </c>
      <c r="AE44" s="232">
        <v>0</v>
      </c>
      <c r="AF44" s="227"/>
      <c r="AG44" s="204">
        <v>0</v>
      </c>
      <c r="AH44" s="218"/>
      <c r="AI44" s="152" t="s">
        <v>77</v>
      </c>
      <c r="AJ44" s="152" t="s">
        <v>90</v>
      </c>
      <c r="AK44" s="163">
        <f t="shared" si="0"/>
        <v>1</v>
      </c>
      <c r="AL44" s="223" t="s">
        <v>672</v>
      </c>
      <c r="AM44" s="150">
        <v>1</v>
      </c>
      <c r="AN44" s="156" t="s">
        <v>871</v>
      </c>
      <c r="AO44" s="150">
        <v>2018</v>
      </c>
      <c r="AP44" s="150">
        <v>31</v>
      </c>
      <c r="AQ44" s="150" t="s">
        <v>51</v>
      </c>
      <c r="AR44" s="150">
        <v>2018</v>
      </c>
      <c r="AS44" s="219"/>
      <c r="AT44" s="269"/>
      <c r="AU44" s="329"/>
      <c r="BK44" s="123"/>
      <c r="BL44" s="123"/>
      <c r="BM44" s="123"/>
    </row>
    <row r="45" spans="1:65" ht="47.25" customHeight="1" x14ac:dyDescent="0.2">
      <c r="A45" s="148" t="s">
        <v>853</v>
      </c>
      <c r="B45" s="148" t="s">
        <v>854</v>
      </c>
      <c r="C45" s="148" t="s">
        <v>855</v>
      </c>
      <c r="D45" s="148" t="s">
        <v>856</v>
      </c>
      <c r="E45" s="149" t="s">
        <v>1160</v>
      </c>
      <c r="F45" s="150" t="s">
        <v>673</v>
      </c>
      <c r="G45" s="151" t="s">
        <v>674</v>
      </c>
      <c r="H45" s="150" t="s">
        <v>538</v>
      </c>
      <c r="I45" s="152" t="s">
        <v>1161</v>
      </c>
      <c r="J45" s="152" t="s">
        <v>1162</v>
      </c>
      <c r="K45" s="153" t="s">
        <v>14</v>
      </c>
      <c r="L45" s="154" t="s">
        <v>860</v>
      </c>
      <c r="M45" s="155" t="s">
        <v>34</v>
      </c>
      <c r="N45" s="154" t="s">
        <v>860</v>
      </c>
      <c r="O45" s="156">
        <v>0.5</v>
      </c>
      <c r="P45" s="152" t="s">
        <v>1163</v>
      </c>
      <c r="Q45" s="156" t="s">
        <v>862</v>
      </c>
      <c r="R45" s="150">
        <v>4.5</v>
      </c>
      <c r="S45" s="150" t="s">
        <v>863</v>
      </c>
      <c r="T45" s="151" t="s">
        <v>1164</v>
      </c>
      <c r="U45" s="150" t="s">
        <v>1165</v>
      </c>
      <c r="V45" s="150" t="s">
        <v>1166</v>
      </c>
      <c r="W45" s="150" t="s">
        <v>1167</v>
      </c>
      <c r="X45" s="150" t="s">
        <v>118</v>
      </c>
      <c r="Y45" s="150">
        <v>3</v>
      </c>
      <c r="Z45" s="150" t="s">
        <v>950</v>
      </c>
      <c r="AA45" s="150" t="s">
        <v>115</v>
      </c>
      <c r="AB45" s="156" t="s">
        <v>675</v>
      </c>
      <c r="AC45" s="204">
        <v>0.33</v>
      </c>
      <c r="AD45" s="218" t="s">
        <v>676</v>
      </c>
      <c r="AE45" s="204">
        <v>0</v>
      </c>
      <c r="AF45" s="218"/>
      <c r="AG45" s="204">
        <v>0</v>
      </c>
      <c r="AH45" s="218"/>
      <c r="AI45" s="152" t="s">
        <v>79</v>
      </c>
      <c r="AJ45" s="152" t="s">
        <v>92</v>
      </c>
      <c r="AK45" s="163">
        <f t="shared" si="0"/>
        <v>0.33</v>
      </c>
      <c r="AL45" s="152" t="s">
        <v>677</v>
      </c>
      <c r="AM45" s="150">
        <v>1</v>
      </c>
      <c r="AN45" s="156" t="s">
        <v>41</v>
      </c>
      <c r="AO45" s="150">
        <v>2018</v>
      </c>
      <c r="AP45" s="150">
        <v>31</v>
      </c>
      <c r="AQ45" s="150" t="s">
        <v>51</v>
      </c>
      <c r="AR45" s="150">
        <v>2018</v>
      </c>
      <c r="AS45" s="164"/>
      <c r="AT45" s="269" t="s">
        <v>1168</v>
      </c>
      <c r="AU45" s="329">
        <f>AVERAGE(AK45:AK47)</f>
        <v>0.33</v>
      </c>
      <c r="BK45" s="123"/>
      <c r="BL45" s="123"/>
      <c r="BM45" s="123"/>
    </row>
    <row r="46" spans="1:65" ht="47.25" customHeight="1" x14ac:dyDescent="0.2">
      <c r="A46" s="148" t="s">
        <v>853</v>
      </c>
      <c r="B46" s="148" t="s">
        <v>854</v>
      </c>
      <c r="C46" s="148" t="s">
        <v>855</v>
      </c>
      <c r="D46" s="148" t="s">
        <v>856</v>
      </c>
      <c r="E46" s="149" t="s">
        <v>1160</v>
      </c>
      <c r="F46" s="150" t="s">
        <v>673</v>
      </c>
      <c r="G46" s="151" t="s">
        <v>678</v>
      </c>
      <c r="H46" s="150" t="s">
        <v>555</v>
      </c>
      <c r="I46" s="152" t="s">
        <v>1169</v>
      </c>
      <c r="J46" s="152" t="s">
        <v>1170</v>
      </c>
      <c r="K46" s="153" t="s">
        <v>14</v>
      </c>
      <c r="L46" s="154">
        <v>3</v>
      </c>
      <c r="M46" s="155" t="s">
        <v>34</v>
      </c>
      <c r="N46" s="154">
        <v>3</v>
      </c>
      <c r="O46" s="156">
        <v>0.5</v>
      </c>
      <c r="P46" s="152" t="s">
        <v>1171</v>
      </c>
      <c r="Q46" s="156" t="s">
        <v>862</v>
      </c>
      <c r="R46" s="150">
        <v>4.5</v>
      </c>
      <c r="S46" s="150" t="s">
        <v>863</v>
      </c>
      <c r="T46" s="151" t="s">
        <v>1172</v>
      </c>
      <c r="U46" s="150" t="s">
        <v>1173</v>
      </c>
      <c r="V46" s="150" t="s">
        <v>1174</v>
      </c>
      <c r="W46" s="157" t="s">
        <v>867</v>
      </c>
      <c r="X46" s="150" t="s">
        <v>118</v>
      </c>
      <c r="Y46" s="150">
        <v>3</v>
      </c>
      <c r="Z46" s="150" t="s">
        <v>950</v>
      </c>
      <c r="AA46" s="150" t="s">
        <v>114</v>
      </c>
      <c r="AB46" s="156" t="s">
        <v>679</v>
      </c>
      <c r="AC46" s="204">
        <v>0.33</v>
      </c>
      <c r="AD46" s="218" t="s">
        <v>680</v>
      </c>
      <c r="AE46" s="204">
        <v>0</v>
      </c>
      <c r="AF46" s="218"/>
      <c r="AG46" s="204">
        <v>0</v>
      </c>
      <c r="AH46" s="218"/>
      <c r="AI46" s="152" t="s">
        <v>79</v>
      </c>
      <c r="AJ46" s="152" t="s">
        <v>92</v>
      </c>
      <c r="AK46" s="163">
        <f t="shared" si="0"/>
        <v>0.33</v>
      </c>
      <c r="AL46" s="152" t="s">
        <v>681</v>
      </c>
      <c r="AM46" s="150">
        <v>1</v>
      </c>
      <c r="AN46" s="156" t="s">
        <v>41</v>
      </c>
      <c r="AO46" s="150">
        <v>2018</v>
      </c>
      <c r="AP46" s="150">
        <v>31</v>
      </c>
      <c r="AQ46" s="150" t="s">
        <v>51</v>
      </c>
      <c r="AR46" s="150">
        <v>2018</v>
      </c>
      <c r="AS46" s="224" t="s">
        <v>1175</v>
      </c>
      <c r="AT46" s="265"/>
      <c r="AU46" s="329"/>
      <c r="BK46" s="123"/>
      <c r="BL46" s="123"/>
      <c r="BM46" s="123"/>
    </row>
    <row r="47" spans="1:65" ht="47.25" customHeight="1" x14ac:dyDescent="0.2">
      <c r="A47" s="148" t="s">
        <v>853</v>
      </c>
      <c r="B47" s="148" t="s">
        <v>854</v>
      </c>
      <c r="C47" s="148" t="s">
        <v>855</v>
      </c>
      <c r="D47" s="148" t="s">
        <v>856</v>
      </c>
      <c r="E47" s="149" t="s">
        <v>1160</v>
      </c>
      <c r="F47" s="150" t="s">
        <v>673</v>
      </c>
      <c r="G47" s="151" t="s">
        <v>682</v>
      </c>
      <c r="H47" s="150" t="s">
        <v>538</v>
      </c>
      <c r="I47" s="152" t="s">
        <v>1176</v>
      </c>
      <c r="J47" s="152" t="s">
        <v>1177</v>
      </c>
      <c r="K47" s="153" t="s">
        <v>14</v>
      </c>
      <c r="L47" s="154" t="s">
        <v>860</v>
      </c>
      <c r="M47" s="155" t="s">
        <v>34</v>
      </c>
      <c r="N47" s="154" t="s">
        <v>860</v>
      </c>
      <c r="O47" s="156">
        <v>0.5</v>
      </c>
      <c r="P47" s="233" t="s">
        <v>1178</v>
      </c>
      <c r="Q47" s="156" t="s">
        <v>862</v>
      </c>
      <c r="R47" s="150">
        <v>4.5</v>
      </c>
      <c r="S47" s="150" t="s">
        <v>863</v>
      </c>
      <c r="T47" s="151" t="s">
        <v>1179</v>
      </c>
      <c r="U47" s="150" t="s">
        <v>1180</v>
      </c>
      <c r="V47" s="150" t="s">
        <v>1181</v>
      </c>
      <c r="W47" s="150" t="s">
        <v>867</v>
      </c>
      <c r="X47" s="150" t="s">
        <v>118</v>
      </c>
      <c r="Y47" s="150">
        <v>100</v>
      </c>
      <c r="Z47" s="150" t="s">
        <v>1182</v>
      </c>
      <c r="AA47" s="150" t="s">
        <v>114</v>
      </c>
      <c r="AB47" s="156" t="s">
        <v>683</v>
      </c>
      <c r="AC47" s="204">
        <v>0.33</v>
      </c>
      <c r="AD47" s="218" t="s">
        <v>684</v>
      </c>
      <c r="AE47" s="204">
        <v>0</v>
      </c>
      <c r="AF47" s="218"/>
      <c r="AG47" s="204">
        <v>0</v>
      </c>
      <c r="AH47" s="218"/>
      <c r="AI47" s="152" t="s">
        <v>79</v>
      </c>
      <c r="AJ47" s="152" t="s">
        <v>92</v>
      </c>
      <c r="AK47" s="163">
        <f t="shared" si="0"/>
        <v>0.33</v>
      </c>
      <c r="AL47" s="152" t="s">
        <v>685</v>
      </c>
      <c r="AM47" s="150">
        <v>1</v>
      </c>
      <c r="AN47" s="156" t="s">
        <v>41</v>
      </c>
      <c r="AO47" s="150">
        <v>2018</v>
      </c>
      <c r="AP47" s="150">
        <v>31</v>
      </c>
      <c r="AQ47" s="150" t="s">
        <v>51</v>
      </c>
      <c r="AR47" s="150">
        <v>2018</v>
      </c>
      <c r="AS47" s="164"/>
      <c r="AT47" s="265"/>
      <c r="AU47" s="329"/>
      <c r="BK47" s="123"/>
      <c r="BL47" s="123"/>
      <c r="BM47" s="123"/>
    </row>
    <row r="48" spans="1:65" ht="47.25" customHeight="1" x14ac:dyDescent="0.2">
      <c r="A48" s="148" t="s">
        <v>921</v>
      </c>
      <c r="B48" s="148" t="s">
        <v>1183</v>
      </c>
      <c r="C48" s="148" t="s">
        <v>1184</v>
      </c>
      <c r="D48" s="148" t="s">
        <v>1185</v>
      </c>
      <c r="E48" s="149" t="s">
        <v>1186</v>
      </c>
      <c r="F48" s="150" t="s">
        <v>686</v>
      </c>
      <c r="G48" s="148" t="s">
        <v>687</v>
      </c>
      <c r="H48" s="150" t="s">
        <v>688</v>
      </c>
      <c r="I48" s="234" t="s">
        <v>1187</v>
      </c>
      <c r="J48" s="234" t="s">
        <v>1188</v>
      </c>
      <c r="K48" s="153" t="s">
        <v>14</v>
      </c>
      <c r="L48" s="154" t="str">
        <f>IF(K48="Casi con certeza","5",IF(K48="Probable","4",IF(K48="Posible","3",IF(K48="Improbable","2",IF(K48="Raro","1","")))))</f>
        <v>3</v>
      </c>
      <c r="M48" s="155" t="s">
        <v>35</v>
      </c>
      <c r="N48" s="154" t="str">
        <f>IF(M48="Catastrófico","5",IF(M48="Mayor","4",IF(M48="Moderado","3",IF(M48="Menor","2",IF(M48="Insignificante","1","")))))</f>
        <v>4</v>
      </c>
      <c r="O48" s="156">
        <v>0.5</v>
      </c>
      <c r="P48" s="148" t="s">
        <v>1189</v>
      </c>
      <c r="Q48" s="156" t="s">
        <v>862</v>
      </c>
      <c r="R48" s="150">
        <f>L48*N48*O48</f>
        <v>6</v>
      </c>
      <c r="S48" s="150" t="str">
        <f>IF(R48&gt;11,"ZONA DE RIESGO EXTREMA",IF(R48&lt;4,"ZONA DE RIESGO BAJA",IF(R48=4,"ZONA DE RIESGO MODERADA","ZONA DE RIESGO ALTA")))</f>
        <v>ZONA DE RIESGO ALTA</v>
      </c>
      <c r="T48" s="151" t="s">
        <v>1190</v>
      </c>
      <c r="U48" s="150" t="s">
        <v>1191</v>
      </c>
      <c r="V48" s="150" t="s">
        <v>1192</v>
      </c>
      <c r="W48" s="150" t="s">
        <v>1193</v>
      </c>
      <c r="X48" s="150" t="s">
        <v>983</v>
      </c>
      <c r="Y48" s="157">
        <v>1</v>
      </c>
      <c r="Z48" s="150" t="s">
        <v>950</v>
      </c>
      <c r="AA48" s="150" t="s">
        <v>114</v>
      </c>
      <c r="AB48" s="156" t="s">
        <v>689</v>
      </c>
      <c r="AC48" s="161">
        <v>0</v>
      </c>
      <c r="AD48" s="162"/>
      <c r="AE48" s="161">
        <v>0</v>
      </c>
      <c r="AF48" s="162"/>
      <c r="AG48" s="161">
        <v>0</v>
      </c>
      <c r="AH48" s="162"/>
      <c r="AI48" s="152" t="s">
        <v>171</v>
      </c>
      <c r="AJ48" s="152" t="s">
        <v>1194</v>
      </c>
      <c r="AK48" s="163">
        <f t="shared" si="0"/>
        <v>0</v>
      </c>
      <c r="AL48" s="152" t="s">
        <v>690</v>
      </c>
      <c r="AM48" s="235">
        <v>1</v>
      </c>
      <c r="AN48" s="156" t="s">
        <v>871</v>
      </c>
      <c r="AO48" s="236">
        <v>2018</v>
      </c>
      <c r="AP48" s="236">
        <v>31</v>
      </c>
      <c r="AQ48" s="150" t="s">
        <v>51</v>
      </c>
      <c r="AR48" s="236">
        <v>2018</v>
      </c>
      <c r="AS48" s="164"/>
      <c r="AT48" s="265"/>
      <c r="AU48" s="329">
        <f>AVERAGE(AK48:AK50)</f>
        <v>0</v>
      </c>
      <c r="BK48" s="123"/>
      <c r="BL48" s="123"/>
      <c r="BM48" s="123"/>
    </row>
    <row r="49" spans="1:65" ht="47.25" customHeight="1" x14ac:dyDescent="0.2">
      <c r="A49" s="148" t="s">
        <v>921</v>
      </c>
      <c r="B49" s="148" t="s">
        <v>1183</v>
      </c>
      <c r="C49" s="148" t="s">
        <v>1195</v>
      </c>
      <c r="D49" s="148" t="s">
        <v>1196</v>
      </c>
      <c r="E49" s="149" t="s">
        <v>1186</v>
      </c>
      <c r="F49" s="150" t="s">
        <v>686</v>
      </c>
      <c r="G49" s="148" t="s">
        <v>691</v>
      </c>
      <c r="H49" s="150" t="s">
        <v>555</v>
      </c>
      <c r="I49" s="234" t="s">
        <v>1197</v>
      </c>
      <c r="J49" s="152" t="s">
        <v>1198</v>
      </c>
      <c r="K49" s="153" t="s">
        <v>14</v>
      </c>
      <c r="L49" s="154" t="str">
        <f>IF(K49="Casi con certeza","5",IF(K49="Probable","4",IF(K49="Posible","3",IF(K49="Improbable","2",IF(K49="Raro","1","")))))</f>
        <v>3</v>
      </c>
      <c r="M49" s="155" t="s">
        <v>35</v>
      </c>
      <c r="N49" s="154" t="str">
        <f>IF(M49="Catastrófico","5",IF(M49="Mayor","4",IF(M49="Moderado","3",IF(M49="Menor","2",IF(M49="Insignificante","1","")))))</f>
        <v>4</v>
      </c>
      <c r="O49" s="156">
        <v>0.5</v>
      </c>
      <c r="P49" s="148" t="s">
        <v>1199</v>
      </c>
      <c r="Q49" s="156" t="s">
        <v>862</v>
      </c>
      <c r="R49" s="150">
        <f>L49*N49*O49</f>
        <v>6</v>
      </c>
      <c r="S49" s="150" t="str">
        <f>IF(R49&gt;11,"ZONA DE RIESGO EXTREMA",IF(R49&lt;4,"ZONA DE RIESGO BAJA",IF(R49=4,"ZONA DE RIESGO MODERADA","ZONA DE RIESGO ALTA")))</f>
        <v>ZONA DE RIESGO ALTA</v>
      </c>
      <c r="T49" s="151" t="s">
        <v>1190</v>
      </c>
      <c r="U49" s="169" t="s">
        <v>1200</v>
      </c>
      <c r="V49" s="150" t="s">
        <v>1201</v>
      </c>
      <c r="W49" s="150" t="s">
        <v>867</v>
      </c>
      <c r="X49" s="150" t="s">
        <v>868</v>
      </c>
      <c r="Y49" s="157">
        <v>1</v>
      </c>
      <c r="Z49" s="150" t="s">
        <v>950</v>
      </c>
      <c r="AA49" s="150" t="s">
        <v>114</v>
      </c>
      <c r="AB49" s="156" t="s">
        <v>692</v>
      </c>
      <c r="AC49" s="161">
        <v>0</v>
      </c>
      <c r="AD49" s="162"/>
      <c r="AE49" s="161">
        <v>0</v>
      </c>
      <c r="AF49" s="162"/>
      <c r="AG49" s="161">
        <v>0</v>
      </c>
      <c r="AH49" s="162"/>
      <c r="AI49" s="152" t="s">
        <v>171</v>
      </c>
      <c r="AJ49" s="152" t="s">
        <v>1194</v>
      </c>
      <c r="AK49" s="163">
        <f t="shared" si="0"/>
        <v>0</v>
      </c>
      <c r="AL49" s="152" t="s">
        <v>690</v>
      </c>
      <c r="AM49" s="235">
        <v>1</v>
      </c>
      <c r="AN49" s="156" t="s">
        <v>871</v>
      </c>
      <c r="AO49" s="236">
        <v>2018</v>
      </c>
      <c r="AP49" s="236">
        <v>31</v>
      </c>
      <c r="AQ49" s="150" t="s">
        <v>51</v>
      </c>
      <c r="AR49" s="236">
        <v>2018</v>
      </c>
      <c r="AS49" s="164"/>
      <c r="AT49" s="265"/>
      <c r="AU49" s="329"/>
      <c r="BK49" s="123"/>
      <c r="BL49" s="123"/>
      <c r="BM49" s="123"/>
    </row>
    <row r="50" spans="1:65" ht="47.25" customHeight="1" x14ac:dyDescent="0.2">
      <c r="A50" s="148" t="s">
        <v>921</v>
      </c>
      <c r="B50" s="148" t="s">
        <v>1183</v>
      </c>
      <c r="C50" s="148" t="s">
        <v>1202</v>
      </c>
      <c r="D50" s="148" t="s">
        <v>1203</v>
      </c>
      <c r="E50" s="149" t="s">
        <v>1186</v>
      </c>
      <c r="F50" s="150" t="s">
        <v>686</v>
      </c>
      <c r="G50" s="148" t="s">
        <v>693</v>
      </c>
      <c r="H50" s="150" t="s">
        <v>538</v>
      </c>
      <c r="I50" s="234" t="s">
        <v>1204</v>
      </c>
      <c r="J50" s="152" t="s">
        <v>1205</v>
      </c>
      <c r="K50" s="153" t="s">
        <v>14</v>
      </c>
      <c r="L50" s="154" t="str">
        <f>IF(K50="Casi con certeza","5",IF(K50="Probable","4",IF(K50="Posible","3",IF(K50="Improbable","2",IF(K50="Raro","1","")))))</f>
        <v>3</v>
      </c>
      <c r="M50" s="155" t="s">
        <v>35</v>
      </c>
      <c r="N50" s="154" t="str">
        <f>IF(M50="Catastrófico","5",IF(M50="Mayor","4",IF(M50="Moderado","3",IF(M50="Menor","2",IF(M50="Insignificante","1","")))))</f>
        <v>4</v>
      </c>
      <c r="O50" s="156">
        <v>0.5</v>
      </c>
      <c r="P50" s="148" t="s">
        <v>1206</v>
      </c>
      <c r="Q50" s="156" t="s">
        <v>862</v>
      </c>
      <c r="R50" s="150">
        <f>L50*N50*O50</f>
        <v>6</v>
      </c>
      <c r="S50" s="150" t="str">
        <f>IF(R50&gt;11,"ZONA DE RIESGO EXTREMA",IF(R50&lt;4,"ZONA DE RIESGO BAJA",IF(R50=4,"ZONA DE RIESGO MODERADA","ZONA DE RIESGO ALTA")))</f>
        <v>ZONA DE RIESGO ALTA</v>
      </c>
      <c r="T50" s="151" t="s">
        <v>1207</v>
      </c>
      <c r="U50" s="156" t="s">
        <v>1208</v>
      </c>
      <c r="V50" s="150" t="s">
        <v>1209</v>
      </c>
      <c r="W50" s="150" t="s">
        <v>867</v>
      </c>
      <c r="X50" s="150" t="s">
        <v>983</v>
      </c>
      <c r="Y50" s="157">
        <v>1</v>
      </c>
      <c r="Z50" s="150" t="s">
        <v>950</v>
      </c>
      <c r="AA50" s="150" t="s">
        <v>114</v>
      </c>
      <c r="AB50" s="156" t="s">
        <v>694</v>
      </c>
      <c r="AC50" s="161">
        <v>0</v>
      </c>
      <c r="AD50" s="162"/>
      <c r="AE50" s="161">
        <v>0</v>
      </c>
      <c r="AF50" s="162"/>
      <c r="AG50" s="161">
        <v>0</v>
      </c>
      <c r="AH50" s="162"/>
      <c r="AI50" s="152" t="s">
        <v>171</v>
      </c>
      <c r="AJ50" s="152" t="s">
        <v>1194</v>
      </c>
      <c r="AK50" s="163">
        <f t="shared" si="0"/>
        <v>0</v>
      </c>
      <c r="AL50" s="152" t="s">
        <v>695</v>
      </c>
      <c r="AM50" s="235">
        <v>1</v>
      </c>
      <c r="AN50" s="156" t="s">
        <v>871</v>
      </c>
      <c r="AO50" s="236">
        <v>2018</v>
      </c>
      <c r="AP50" s="236">
        <v>31</v>
      </c>
      <c r="AQ50" s="150" t="s">
        <v>51</v>
      </c>
      <c r="AR50" s="236">
        <v>2018</v>
      </c>
      <c r="AS50" s="164"/>
      <c r="AT50" s="265"/>
      <c r="AU50" s="329"/>
      <c r="BK50" s="123"/>
      <c r="BL50" s="123"/>
      <c r="BM50" s="123"/>
    </row>
    <row r="51" spans="1:65" ht="47.25" customHeight="1" x14ac:dyDescent="0.2">
      <c r="A51" s="148" t="s">
        <v>853</v>
      </c>
      <c r="B51" s="148" t="s">
        <v>854</v>
      </c>
      <c r="C51" s="148" t="s">
        <v>855</v>
      </c>
      <c r="D51" s="148" t="s">
        <v>856</v>
      </c>
      <c r="E51" s="149" t="s">
        <v>1210</v>
      </c>
      <c r="F51" s="150" t="s">
        <v>696</v>
      </c>
      <c r="G51" s="151" t="s">
        <v>697</v>
      </c>
      <c r="H51" s="150" t="s">
        <v>575</v>
      </c>
      <c r="I51" s="152" t="s">
        <v>1211</v>
      </c>
      <c r="J51" s="152" t="s">
        <v>1212</v>
      </c>
      <c r="K51" s="153" t="s">
        <v>16</v>
      </c>
      <c r="L51" s="154" t="str">
        <f t="shared" ref="L51:L62" si="11">IF(K51="Casi con certeza","5",IF(K51="Probable","4",IF(K51="Posible","3",IF(K51="Improbable","2",IF(K51="Raro","1","")))))</f>
        <v>1</v>
      </c>
      <c r="M51" s="155" t="s">
        <v>34</v>
      </c>
      <c r="N51" s="154" t="str">
        <f t="shared" ref="N51:N62" si="12">IF(M51="Catastrófico","5",IF(M51="Mayor","4",IF(M51="Moderado","3",IF(M51="Menor","2",IF(M51="Insignificante","1","")))))</f>
        <v>3</v>
      </c>
      <c r="O51" s="156">
        <v>1</v>
      </c>
      <c r="P51" s="152" t="s">
        <v>1213</v>
      </c>
      <c r="Q51" s="156" t="s">
        <v>862</v>
      </c>
      <c r="R51" s="150">
        <f t="shared" ref="R51:R62" si="13">L51*N51*O51</f>
        <v>3</v>
      </c>
      <c r="S51" s="150" t="str">
        <f t="shared" ref="S51:S62" si="14">IF(R51&gt;11,"ZONA DE RIESGO EXTREMA",IF(R51&lt;4,"ZONA DE RIESGO BAJA",IF(R51=4,"ZONA DE RIESGO MODERADA","ZONA DE RIESGO ALTA")))</f>
        <v>ZONA DE RIESGO BAJA</v>
      </c>
      <c r="T51" s="151" t="s">
        <v>1214</v>
      </c>
      <c r="U51" s="150" t="s">
        <v>1215</v>
      </c>
      <c r="V51" s="150" t="s">
        <v>1216</v>
      </c>
      <c r="W51" s="150" t="s">
        <v>1217</v>
      </c>
      <c r="X51" s="150" t="s">
        <v>868</v>
      </c>
      <c r="Y51" s="157">
        <v>1</v>
      </c>
      <c r="Z51" s="150" t="s">
        <v>122</v>
      </c>
      <c r="AA51" s="150" t="s">
        <v>114</v>
      </c>
      <c r="AB51" s="156" t="s">
        <v>698</v>
      </c>
      <c r="AC51" s="187">
        <v>0</v>
      </c>
      <c r="AD51" s="237" t="s">
        <v>699</v>
      </c>
      <c r="AE51" s="161">
        <v>0</v>
      </c>
      <c r="AF51" s="162"/>
      <c r="AG51" s="161">
        <v>0</v>
      </c>
      <c r="AH51" s="162"/>
      <c r="AI51" s="152" t="s">
        <v>81</v>
      </c>
      <c r="AJ51" s="152" t="s">
        <v>94</v>
      </c>
      <c r="AK51" s="163">
        <f t="shared" si="0"/>
        <v>0</v>
      </c>
      <c r="AL51" s="238" t="s">
        <v>700</v>
      </c>
      <c r="AM51" s="156">
        <v>1</v>
      </c>
      <c r="AN51" s="156" t="s">
        <v>871</v>
      </c>
      <c r="AO51" s="150">
        <v>2018</v>
      </c>
      <c r="AP51" s="150">
        <v>31</v>
      </c>
      <c r="AQ51" s="150" t="s">
        <v>51</v>
      </c>
      <c r="AR51" s="150">
        <v>2018</v>
      </c>
      <c r="AS51" s="164"/>
      <c r="AT51" s="265"/>
      <c r="AU51" s="329">
        <f>AVERAGE(AK51:AK54)</f>
        <v>0.12</v>
      </c>
      <c r="BK51" s="123"/>
      <c r="BL51" s="123"/>
      <c r="BM51" s="123"/>
    </row>
    <row r="52" spans="1:65" ht="47.25" customHeight="1" x14ac:dyDescent="0.2">
      <c r="A52" s="148" t="s">
        <v>853</v>
      </c>
      <c r="B52" s="148" t="s">
        <v>854</v>
      </c>
      <c r="C52" s="148" t="s">
        <v>855</v>
      </c>
      <c r="D52" s="148" t="s">
        <v>856</v>
      </c>
      <c r="E52" s="149" t="s">
        <v>1210</v>
      </c>
      <c r="F52" s="150" t="s">
        <v>696</v>
      </c>
      <c r="G52" s="151" t="s">
        <v>701</v>
      </c>
      <c r="H52" s="150" t="s">
        <v>611</v>
      </c>
      <c r="I52" s="152" t="s">
        <v>1218</v>
      </c>
      <c r="J52" s="152" t="s">
        <v>1219</v>
      </c>
      <c r="K52" s="153" t="s">
        <v>14</v>
      </c>
      <c r="L52" s="154">
        <v>2</v>
      </c>
      <c r="M52" s="155" t="s">
        <v>34</v>
      </c>
      <c r="N52" s="154" t="str">
        <f t="shared" si="12"/>
        <v>3</v>
      </c>
      <c r="O52" s="156">
        <v>0.5</v>
      </c>
      <c r="P52" s="152" t="s">
        <v>1220</v>
      </c>
      <c r="Q52" s="156" t="s">
        <v>1221</v>
      </c>
      <c r="R52" s="150">
        <f t="shared" si="13"/>
        <v>3</v>
      </c>
      <c r="S52" s="150" t="str">
        <f t="shared" si="14"/>
        <v>ZONA DE RIESGO BAJA</v>
      </c>
      <c r="T52" s="151" t="s">
        <v>1222</v>
      </c>
      <c r="U52" s="150" t="s">
        <v>1223</v>
      </c>
      <c r="V52" s="150" t="s">
        <v>1224</v>
      </c>
      <c r="W52" s="150" t="s">
        <v>1225</v>
      </c>
      <c r="X52" s="150" t="s">
        <v>120</v>
      </c>
      <c r="Y52" s="236">
        <v>3</v>
      </c>
      <c r="Z52" s="150" t="s">
        <v>950</v>
      </c>
      <c r="AA52" s="150" t="s">
        <v>114</v>
      </c>
      <c r="AB52" s="156" t="s">
        <v>702</v>
      </c>
      <c r="AC52" s="187" t="s">
        <v>1226</v>
      </c>
      <c r="AD52" s="237" t="s">
        <v>703</v>
      </c>
      <c r="AE52" s="161">
        <v>0</v>
      </c>
      <c r="AF52" s="162"/>
      <c r="AG52" s="161">
        <v>0</v>
      </c>
      <c r="AH52" s="162"/>
      <c r="AI52" s="152" t="s">
        <v>81</v>
      </c>
      <c r="AJ52" s="152" t="s">
        <v>94</v>
      </c>
      <c r="AK52" s="163" t="s">
        <v>1226</v>
      </c>
      <c r="AL52" s="238" t="s">
        <v>704</v>
      </c>
      <c r="AM52" s="156">
        <v>1</v>
      </c>
      <c r="AN52" s="156" t="s">
        <v>44</v>
      </c>
      <c r="AO52" s="150">
        <v>2018</v>
      </c>
      <c r="AP52" s="150">
        <v>31</v>
      </c>
      <c r="AQ52" s="150" t="s">
        <v>51</v>
      </c>
      <c r="AR52" s="150">
        <v>2018</v>
      </c>
      <c r="AS52" s="164"/>
      <c r="AT52" s="265"/>
      <c r="AU52" s="329"/>
      <c r="BK52" s="123"/>
      <c r="BL52" s="123"/>
      <c r="BM52" s="123"/>
    </row>
    <row r="53" spans="1:65" ht="47.25" customHeight="1" x14ac:dyDescent="0.2">
      <c r="A53" s="148" t="s">
        <v>921</v>
      </c>
      <c r="B53" s="148" t="s">
        <v>854</v>
      </c>
      <c r="C53" s="148" t="s">
        <v>1227</v>
      </c>
      <c r="D53" s="148" t="s">
        <v>856</v>
      </c>
      <c r="E53" s="149" t="s">
        <v>1210</v>
      </c>
      <c r="F53" s="150" t="s">
        <v>696</v>
      </c>
      <c r="G53" s="151" t="s">
        <v>705</v>
      </c>
      <c r="H53" s="150" t="s">
        <v>611</v>
      </c>
      <c r="I53" s="152" t="s">
        <v>1228</v>
      </c>
      <c r="J53" s="152" t="s">
        <v>1229</v>
      </c>
      <c r="K53" s="153" t="s">
        <v>13</v>
      </c>
      <c r="L53" s="154">
        <v>2</v>
      </c>
      <c r="M53" s="155" t="s">
        <v>34</v>
      </c>
      <c r="N53" s="154" t="str">
        <f t="shared" si="12"/>
        <v>3</v>
      </c>
      <c r="O53" s="156">
        <v>0.5</v>
      </c>
      <c r="P53" s="152" t="s">
        <v>1230</v>
      </c>
      <c r="Q53" s="156" t="s">
        <v>862</v>
      </c>
      <c r="R53" s="150">
        <v>3</v>
      </c>
      <c r="S53" s="150" t="str">
        <f t="shared" si="14"/>
        <v>ZONA DE RIESGO BAJA</v>
      </c>
      <c r="T53" s="151" t="s">
        <v>1231</v>
      </c>
      <c r="U53" s="150" t="s">
        <v>1232</v>
      </c>
      <c r="V53" s="150" t="s">
        <v>1233</v>
      </c>
      <c r="W53" s="150" t="s">
        <v>1217</v>
      </c>
      <c r="X53" s="150" t="s">
        <v>868</v>
      </c>
      <c r="Y53" s="157">
        <v>1</v>
      </c>
      <c r="Z53" s="150" t="s">
        <v>1234</v>
      </c>
      <c r="AA53" s="150" t="s">
        <v>114</v>
      </c>
      <c r="AB53" s="156" t="s">
        <v>706</v>
      </c>
      <c r="AC53" s="187">
        <v>0.18</v>
      </c>
      <c r="AD53" s="239" t="s">
        <v>707</v>
      </c>
      <c r="AE53" s="161">
        <v>0</v>
      </c>
      <c r="AF53" s="162"/>
      <c r="AG53" s="161">
        <v>0</v>
      </c>
      <c r="AH53" s="162"/>
      <c r="AI53" s="152" t="s">
        <v>81</v>
      </c>
      <c r="AJ53" s="152" t="s">
        <v>94</v>
      </c>
      <c r="AK53" s="163">
        <f t="shared" si="0"/>
        <v>0.18</v>
      </c>
      <c r="AL53" s="238" t="s">
        <v>708</v>
      </c>
      <c r="AM53" s="156">
        <v>1</v>
      </c>
      <c r="AN53" s="156" t="s">
        <v>41</v>
      </c>
      <c r="AO53" s="150">
        <v>2018</v>
      </c>
      <c r="AP53" s="150">
        <v>31</v>
      </c>
      <c r="AQ53" s="150" t="s">
        <v>51</v>
      </c>
      <c r="AR53" s="150">
        <v>2018</v>
      </c>
      <c r="AS53" s="201" t="s">
        <v>1235</v>
      </c>
      <c r="AT53" s="265"/>
      <c r="AU53" s="329"/>
      <c r="BK53" s="123"/>
      <c r="BL53" s="123"/>
      <c r="BM53" s="123"/>
    </row>
    <row r="54" spans="1:65" ht="47.25" customHeight="1" x14ac:dyDescent="0.2">
      <c r="A54" s="148" t="s">
        <v>921</v>
      </c>
      <c r="B54" s="148" t="s">
        <v>854</v>
      </c>
      <c r="C54" s="148" t="s">
        <v>855</v>
      </c>
      <c r="D54" s="148" t="s">
        <v>856</v>
      </c>
      <c r="E54" s="149" t="s">
        <v>1210</v>
      </c>
      <c r="F54" s="150" t="s">
        <v>696</v>
      </c>
      <c r="G54" s="151" t="s">
        <v>709</v>
      </c>
      <c r="H54" s="150" t="s">
        <v>611</v>
      </c>
      <c r="I54" s="152" t="s">
        <v>1236</v>
      </c>
      <c r="J54" s="152" t="s">
        <v>1237</v>
      </c>
      <c r="K54" s="153" t="s">
        <v>16</v>
      </c>
      <c r="L54" s="154" t="str">
        <f t="shared" si="11"/>
        <v>1</v>
      </c>
      <c r="M54" s="155" t="s">
        <v>34</v>
      </c>
      <c r="N54" s="154" t="str">
        <f t="shared" si="12"/>
        <v>3</v>
      </c>
      <c r="O54" s="156">
        <v>0.5</v>
      </c>
      <c r="P54" s="152" t="s">
        <v>1238</v>
      </c>
      <c r="Q54" s="156" t="s">
        <v>862</v>
      </c>
      <c r="R54" s="150">
        <f t="shared" si="13"/>
        <v>1.5</v>
      </c>
      <c r="S54" s="150" t="str">
        <f t="shared" si="14"/>
        <v>ZONA DE RIESGO BAJA</v>
      </c>
      <c r="T54" s="151" t="s">
        <v>1239</v>
      </c>
      <c r="U54" s="150" t="s">
        <v>1240</v>
      </c>
      <c r="V54" s="150" t="s">
        <v>1233</v>
      </c>
      <c r="W54" s="150" t="s">
        <v>1217</v>
      </c>
      <c r="X54" s="150" t="s">
        <v>118</v>
      </c>
      <c r="Y54" s="157">
        <v>1</v>
      </c>
      <c r="Z54" s="150" t="s">
        <v>935</v>
      </c>
      <c r="AA54" s="150" t="s">
        <v>114</v>
      </c>
      <c r="AB54" s="156" t="s">
        <v>710</v>
      </c>
      <c r="AC54" s="187">
        <v>0.18</v>
      </c>
      <c r="AD54" s="239" t="s">
        <v>711</v>
      </c>
      <c r="AE54" s="161">
        <v>0</v>
      </c>
      <c r="AF54" s="162"/>
      <c r="AG54" s="161">
        <v>0</v>
      </c>
      <c r="AH54" s="162"/>
      <c r="AI54" s="152" t="s">
        <v>81</v>
      </c>
      <c r="AJ54" s="152" t="s">
        <v>94</v>
      </c>
      <c r="AK54" s="163">
        <f t="shared" si="0"/>
        <v>0.18</v>
      </c>
      <c r="AL54" s="238" t="s">
        <v>712</v>
      </c>
      <c r="AM54" s="156">
        <v>1</v>
      </c>
      <c r="AN54" s="156" t="s">
        <v>41</v>
      </c>
      <c r="AO54" s="150">
        <v>2018</v>
      </c>
      <c r="AP54" s="150">
        <v>31</v>
      </c>
      <c r="AQ54" s="150" t="s">
        <v>51</v>
      </c>
      <c r="AR54" s="150">
        <v>2018</v>
      </c>
      <c r="AS54" s="201" t="s">
        <v>1241</v>
      </c>
      <c r="AT54" s="265"/>
      <c r="AU54" s="329"/>
      <c r="BK54" s="123"/>
      <c r="BL54" s="123"/>
      <c r="BM54" s="123"/>
    </row>
    <row r="55" spans="1:65" ht="47.25" customHeight="1" x14ac:dyDescent="0.2">
      <c r="A55" s="148" t="s">
        <v>921</v>
      </c>
      <c r="B55" s="148" t="s">
        <v>1183</v>
      </c>
      <c r="C55" s="148" t="s">
        <v>1242</v>
      </c>
      <c r="D55" s="148" t="s">
        <v>856</v>
      </c>
      <c r="E55" s="149" t="s">
        <v>1243</v>
      </c>
      <c r="F55" s="150" t="s">
        <v>713</v>
      </c>
      <c r="G55" s="151" t="s">
        <v>714</v>
      </c>
      <c r="H55" s="150" t="s">
        <v>688</v>
      </c>
      <c r="I55" s="152" t="s">
        <v>1244</v>
      </c>
      <c r="J55" s="152" t="s">
        <v>1245</v>
      </c>
      <c r="K55" s="153" t="s">
        <v>14</v>
      </c>
      <c r="L55" s="154" t="str">
        <f t="shared" si="11"/>
        <v>3</v>
      </c>
      <c r="M55" s="155" t="s">
        <v>35</v>
      </c>
      <c r="N55" s="154" t="str">
        <f t="shared" si="12"/>
        <v>4</v>
      </c>
      <c r="O55" s="156">
        <v>0.5</v>
      </c>
      <c r="P55" s="152" t="s">
        <v>1246</v>
      </c>
      <c r="Q55" s="156" t="s">
        <v>862</v>
      </c>
      <c r="R55" s="150">
        <f t="shared" si="13"/>
        <v>6</v>
      </c>
      <c r="S55" s="150" t="str">
        <f t="shared" si="14"/>
        <v>ZONA DE RIESGO ALTA</v>
      </c>
      <c r="T55" s="151" t="s">
        <v>1247</v>
      </c>
      <c r="U55" s="150" t="s">
        <v>1248</v>
      </c>
      <c r="V55" s="150" t="s">
        <v>1249</v>
      </c>
      <c r="W55" s="150" t="s">
        <v>867</v>
      </c>
      <c r="X55" s="157" t="s">
        <v>983</v>
      </c>
      <c r="Y55" s="157">
        <v>1</v>
      </c>
      <c r="Z55" s="150" t="s">
        <v>950</v>
      </c>
      <c r="AA55" s="150" t="s">
        <v>114</v>
      </c>
      <c r="AB55" s="156" t="s">
        <v>715</v>
      </c>
      <c r="AC55" s="161">
        <v>0</v>
      </c>
      <c r="AD55" s="162"/>
      <c r="AE55" s="161">
        <v>0</v>
      </c>
      <c r="AF55" s="162"/>
      <c r="AG55" s="161">
        <v>0</v>
      </c>
      <c r="AH55" s="162"/>
      <c r="AI55" s="152" t="s">
        <v>171</v>
      </c>
      <c r="AJ55" s="152" t="s">
        <v>1194</v>
      </c>
      <c r="AK55" s="163">
        <f t="shared" si="0"/>
        <v>0</v>
      </c>
      <c r="AL55" s="152" t="s">
        <v>716</v>
      </c>
      <c r="AM55" s="235">
        <v>1</v>
      </c>
      <c r="AN55" s="156" t="s">
        <v>871</v>
      </c>
      <c r="AO55" s="236">
        <v>2018</v>
      </c>
      <c r="AP55" s="236">
        <v>31</v>
      </c>
      <c r="AQ55" s="150" t="s">
        <v>51</v>
      </c>
      <c r="AR55" s="236">
        <v>2018</v>
      </c>
      <c r="AS55" s="164"/>
      <c r="AT55" s="265"/>
      <c r="AU55" s="329">
        <f>AVERAGE(AK55:AK58)</f>
        <v>0</v>
      </c>
      <c r="BK55" s="123"/>
      <c r="BL55" s="123"/>
      <c r="BM55" s="123"/>
    </row>
    <row r="56" spans="1:65" ht="47.25" customHeight="1" x14ac:dyDescent="0.2">
      <c r="A56" s="148" t="s">
        <v>921</v>
      </c>
      <c r="B56" s="148" t="s">
        <v>1183</v>
      </c>
      <c r="C56" s="148" t="s">
        <v>1242</v>
      </c>
      <c r="D56" s="148" t="s">
        <v>856</v>
      </c>
      <c r="E56" s="149" t="s">
        <v>1243</v>
      </c>
      <c r="F56" s="150" t="s">
        <v>713</v>
      </c>
      <c r="G56" s="151" t="s">
        <v>717</v>
      </c>
      <c r="H56" s="150" t="s">
        <v>538</v>
      </c>
      <c r="I56" s="151" t="s">
        <v>1250</v>
      </c>
      <c r="J56" s="152" t="s">
        <v>1251</v>
      </c>
      <c r="K56" s="153" t="s">
        <v>14</v>
      </c>
      <c r="L56" s="154" t="str">
        <f t="shared" si="11"/>
        <v>3</v>
      </c>
      <c r="M56" s="155" t="s">
        <v>35</v>
      </c>
      <c r="N56" s="154" t="str">
        <f t="shared" si="12"/>
        <v>4</v>
      </c>
      <c r="O56" s="156">
        <v>0.5</v>
      </c>
      <c r="P56" s="152" t="s">
        <v>1252</v>
      </c>
      <c r="Q56" s="156" t="s">
        <v>862</v>
      </c>
      <c r="R56" s="150">
        <f t="shared" si="13"/>
        <v>6</v>
      </c>
      <c r="S56" s="150" t="str">
        <f t="shared" si="14"/>
        <v>ZONA DE RIESGO ALTA</v>
      </c>
      <c r="T56" s="151" t="s">
        <v>1253</v>
      </c>
      <c r="U56" s="156" t="s">
        <v>1254</v>
      </c>
      <c r="V56" s="150" t="s">
        <v>1255</v>
      </c>
      <c r="W56" s="150" t="s">
        <v>867</v>
      </c>
      <c r="X56" s="150" t="s">
        <v>868</v>
      </c>
      <c r="Y56" s="157">
        <v>1</v>
      </c>
      <c r="Z56" s="150" t="s">
        <v>950</v>
      </c>
      <c r="AA56" s="150" t="s">
        <v>115</v>
      </c>
      <c r="AB56" s="156" t="s">
        <v>718</v>
      </c>
      <c r="AC56" s="161">
        <v>0</v>
      </c>
      <c r="AD56" s="162"/>
      <c r="AE56" s="161">
        <v>0</v>
      </c>
      <c r="AF56" s="162"/>
      <c r="AG56" s="161">
        <v>0</v>
      </c>
      <c r="AH56" s="162"/>
      <c r="AI56" s="152" t="s">
        <v>171</v>
      </c>
      <c r="AJ56" s="152" t="s">
        <v>1194</v>
      </c>
      <c r="AK56" s="163">
        <f t="shared" si="0"/>
        <v>0</v>
      </c>
      <c r="AL56" s="152" t="s">
        <v>719</v>
      </c>
      <c r="AM56" s="235">
        <v>1</v>
      </c>
      <c r="AN56" s="156" t="s">
        <v>871</v>
      </c>
      <c r="AO56" s="236">
        <v>2018</v>
      </c>
      <c r="AP56" s="236">
        <v>31</v>
      </c>
      <c r="AQ56" s="150" t="s">
        <v>51</v>
      </c>
      <c r="AR56" s="236">
        <v>2018</v>
      </c>
      <c r="AS56" s="164"/>
      <c r="AT56" s="265"/>
      <c r="AU56" s="329"/>
      <c r="BK56" s="123"/>
      <c r="BL56" s="123"/>
      <c r="BM56" s="123"/>
    </row>
    <row r="57" spans="1:65" ht="47.25" customHeight="1" x14ac:dyDescent="0.2">
      <c r="A57" s="148" t="s">
        <v>921</v>
      </c>
      <c r="B57" s="148" t="s">
        <v>1183</v>
      </c>
      <c r="C57" s="148" t="s">
        <v>1242</v>
      </c>
      <c r="D57" s="148" t="s">
        <v>856</v>
      </c>
      <c r="E57" s="149" t="s">
        <v>1243</v>
      </c>
      <c r="F57" s="150" t="s">
        <v>713</v>
      </c>
      <c r="G57" s="151" t="s">
        <v>720</v>
      </c>
      <c r="H57" s="150" t="s">
        <v>575</v>
      </c>
      <c r="I57" s="152" t="s">
        <v>1256</v>
      </c>
      <c r="J57" s="152" t="s">
        <v>1257</v>
      </c>
      <c r="K57" s="153" t="s">
        <v>14</v>
      </c>
      <c r="L57" s="154" t="str">
        <f t="shared" si="11"/>
        <v>3</v>
      </c>
      <c r="M57" s="155" t="s">
        <v>35</v>
      </c>
      <c r="N57" s="154" t="str">
        <f t="shared" si="12"/>
        <v>4</v>
      </c>
      <c r="O57" s="156">
        <v>0.5</v>
      </c>
      <c r="P57" s="152" t="s">
        <v>1258</v>
      </c>
      <c r="Q57" s="156" t="s">
        <v>996</v>
      </c>
      <c r="R57" s="150">
        <f t="shared" si="13"/>
        <v>6</v>
      </c>
      <c r="S57" s="150" t="str">
        <f t="shared" si="14"/>
        <v>ZONA DE RIESGO ALTA</v>
      </c>
      <c r="T57" s="151" t="s">
        <v>1259</v>
      </c>
      <c r="U57" s="156" t="s">
        <v>1260</v>
      </c>
      <c r="V57" s="150" t="s">
        <v>1261</v>
      </c>
      <c r="W57" s="150" t="s">
        <v>867</v>
      </c>
      <c r="X57" s="150" t="s">
        <v>983</v>
      </c>
      <c r="Y57" s="157">
        <v>1</v>
      </c>
      <c r="Z57" s="150" t="s">
        <v>950</v>
      </c>
      <c r="AA57" s="150" t="s">
        <v>115</v>
      </c>
      <c r="AB57" s="156" t="s">
        <v>721</v>
      </c>
      <c r="AC57" s="161">
        <v>0</v>
      </c>
      <c r="AD57" s="162"/>
      <c r="AE57" s="161">
        <v>0</v>
      </c>
      <c r="AF57" s="162"/>
      <c r="AG57" s="161">
        <v>0</v>
      </c>
      <c r="AH57" s="162"/>
      <c r="AI57" s="152" t="s">
        <v>171</v>
      </c>
      <c r="AJ57" s="152" t="s">
        <v>1194</v>
      </c>
      <c r="AK57" s="163">
        <f t="shared" si="0"/>
        <v>0</v>
      </c>
      <c r="AL57" s="152" t="s">
        <v>722</v>
      </c>
      <c r="AM57" s="235">
        <v>1</v>
      </c>
      <c r="AN57" s="156" t="s">
        <v>871</v>
      </c>
      <c r="AO57" s="236">
        <v>2018</v>
      </c>
      <c r="AP57" s="236">
        <v>31</v>
      </c>
      <c r="AQ57" s="150" t="s">
        <v>51</v>
      </c>
      <c r="AR57" s="236">
        <v>2018</v>
      </c>
      <c r="AS57" s="164"/>
      <c r="AT57" s="265"/>
      <c r="AU57" s="329"/>
      <c r="BK57" s="123"/>
      <c r="BL57" s="123"/>
      <c r="BM57" s="123"/>
    </row>
    <row r="58" spans="1:65" ht="47.25" customHeight="1" x14ac:dyDescent="0.2">
      <c r="A58" s="148" t="s">
        <v>921</v>
      </c>
      <c r="B58" s="148" t="s">
        <v>1183</v>
      </c>
      <c r="C58" s="148" t="s">
        <v>1262</v>
      </c>
      <c r="D58" s="148" t="s">
        <v>1263</v>
      </c>
      <c r="E58" s="149" t="s">
        <v>1243</v>
      </c>
      <c r="F58" s="150" t="s">
        <v>713</v>
      </c>
      <c r="G58" s="151" t="s">
        <v>723</v>
      </c>
      <c r="H58" s="150" t="s">
        <v>555</v>
      </c>
      <c r="I58" s="152" t="s">
        <v>1264</v>
      </c>
      <c r="J58" s="152" t="s">
        <v>1265</v>
      </c>
      <c r="K58" s="153" t="s">
        <v>14</v>
      </c>
      <c r="L58" s="154" t="str">
        <f t="shared" si="11"/>
        <v>3</v>
      </c>
      <c r="M58" s="155" t="s">
        <v>35</v>
      </c>
      <c r="N58" s="154" t="str">
        <f t="shared" si="12"/>
        <v>4</v>
      </c>
      <c r="O58" s="156">
        <v>0.5</v>
      </c>
      <c r="P58" s="152" t="s">
        <v>1266</v>
      </c>
      <c r="Q58" s="156" t="s">
        <v>862</v>
      </c>
      <c r="R58" s="150">
        <f t="shared" si="13"/>
        <v>6</v>
      </c>
      <c r="S58" s="150" t="str">
        <f t="shared" si="14"/>
        <v>ZONA DE RIESGO ALTA</v>
      </c>
      <c r="T58" s="151" t="s">
        <v>1267</v>
      </c>
      <c r="U58" s="150" t="s">
        <v>1268</v>
      </c>
      <c r="V58" s="150" t="s">
        <v>1269</v>
      </c>
      <c r="W58" s="150" t="s">
        <v>867</v>
      </c>
      <c r="X58" s="150" t="s">
        <v>1009</v>
      </c>
      <c r="Y58" s="157">
        <v>1</v>
      </c>
      <c r="Z58" s="150" t="s">
        <v>950</v>
      </c>
      <c r="AA58" s="150" t="s">
        <v>115</v>
      </c>
      <c r="AB58" s="156" t="s">
        <v>724</v>
      </c>
      <c r="AC58" s="161">
        <v>0</v>
      </c>
      <c r="AD58" s="162"/>
      <c r="AE58" s="161">
        <v>0</v>
      </c>
      <c r="AF58" s="162"/>
      <c r="AG58" s="161">
        <v>0</v>
      </c>
      <c r="AH58" s="162"/>
      <c r="AI58" s="152" t="s">
        <v>171</v>
      </c>
      <c r="AJ58" s="152" t="s">
        <v>1194</v>
      </c>
      <c r="AK58" s="163">
        <f t="shared" si="0"/>
        <v>0</v>
      </c>
      <c r="AL58" s="152" t="s">
        <v>725</v>
      </c>
      <c r="AM58" s="235">
        <v>1</v>
      </c>
      <c r="AN58" s="156" t="s">
        <v>871</v>
      </c>
      <c r="AO58" s="236">
        <v>2018</v>
      </c>
      <c r="AP58" s="236">
        <v>31</v>
      </c>
      <c r="AQ58" s="150" t="s">
        <v>51</v>
      </c>
      <c r="AR58" s="236">
        <v>2018</v>
      </c>
      <c r="AS58" s="164"/>
      <c r="AT58" s="265"/>
      <c r="AU58" s="329"/>
      <c r="BK58" s="123"/>
      <c r="BL58" s="123"/>
      <c r="BM58" s="123"/>
    </row>
    <row r="59" spans="1:65" ht="47.25" customHeight="1" x14ac:dyDescent="0.2">
      <c r="A59" s="148" t="s">
        <v>921</v>
      </c>
      <c r="B59" s="148" t="s">
        <v>1183</v>
      </c>
      <c r="C59" s="148" t="s">
        <v>1270</v>
      </c>
      <c r="D59" s="148" t="s">
        <v>883</v>
      </c>
      <c r="E59" s="149" t="s">
        <v>1271</v>
      </c>
      <c r="F59" s="150" t="s">
        <v>726</v>
      </c>
      <c r="G59" s="151" t="s">
        <v>727</v>
      </c>
      <c r="H59" s="150" t="s">
        <v>538</v>
      </c>
      <c r="I59" s="152" t="s">
        <v>1272</v>
      </c>
      <c r="J59" s="152" t="s">
        <v>1273</v>
      </c>
      <c r="K59" s="153" t="s">
        <v>14</v>
      </c>
      <c r="L59" s="154" t="str">
        <f t="shared" si="11"/>
        <v>3</v>
      </c>
      <c r="M59" s="155" t="s">
        <v>35</v>
      </c>
      <c r="N59" s="154" t="str">
        <f t="shared" si="12"/>
        <v>4</v>
      </c>
      <c r="O59" s="156">
        <v>0.5</v>
      </c>
      <c r="P59" s="152" t="s">
        <v>1274</v>
      </c>
      <c r="Q59" s="156" t="s">
        <v>862</v>
      </c>
      <c r="R59" s="150">
        <f t="shared" si="13"/>
        <v>6</v>
      </c>
      <c r="S59" s="150" t="str">
        <f t="shared" si="14"/>
        <v>ZONA DE RIESGO ALTA</v>
      </c>
      <c r="T59" s="151" t="s">
        <v>1275</v>
      </c>
      <c r="U59" s="150" t="s">
        <v>1276</v>
      </c>
      <c r="V59" s="150" t="s">
        <v>1277</v>
      </c>
      <c r="W59" s="150" t="s">
        <v>867</v>
      </c>
      <c r="X59" s="150" t="s">
        <v>1009</v>
      </c>
      <c r="Y59" s="157">
        <v>1</v>
      </c>
      <c r="Z59" s="150" t="s">
        <v>950</v>
      </c>
      <c r="AA59" s="150" t="s">
        <v>115</v>
      </c>
      <c r="AB59" s="156" t="s">
        <v>728</v>
      </c>
      <c r="AC59" s="161">
        <v>0</v>
      </c>
      <c r="AD59" s="162"/>
      <c r="AE59" s="161">
        <v>0</v>
      </c>
      <c r="AF59" s="162"/>
      <c r="AG59" s="161">
        <v>0</v>
      </c>
      <c r="AH59" s="162"/>
      <c r="AI59" s="152" t="s">
        <v>171</v>
      </c>
      <c r="AJ59" s="152" t="s">
        <v>1278</v>
      </c>
      <c r="AK59" s="163">
        <f t="shared" si="0"/>
        <v>0</v>
      </c>
      <c r="AL59" s="152" t="s">
        <v>729</v>
      </c>
      <c r="AM59" s="235">
        <v>1</v>
      </c>
      <c r="AN59" s="156" t="s">
        <v>871</v>
      </c>
      <c r="AO59" s="236">
        <v>2018</v>
      </c>
      <c r="AP59" s="236">
        <v>31</v>
      </c>
      <c r="AQ59" s="150" t="s">
        <v>51</v>
      </c>
      <c r="AR59" s="236">
        <v>2018</v>
      </c>
      <c r="AS59" s="164"/>
      <c r="AT59" s="265"/>
      <c r="AU59" s="329">
        <f>AVERAGE(AK59:AK62)</f>
        <v>0</v>
      </c>
      <c r="BK59" s="123"/>
      <c r="BL59" s="123"/>
      <c r="BM59" s="123"/>
    </row>
    <row r="60" spans="1:65" ht="47.25" customHeight="1" x14ac:dyDescent="0.2">
      <c r="A60" s="148" t="s">
        <v>921</v>
      </c>
      <c r="B60" s="148" t="s">
        <v>1183</v>
      </c>
      <c r="C60" s="148" t="s">
        <v>1279</v>
      </c>
      <c r="D60" s="148" t="s">
        <v>897</v>
      </c>
      <c r="E60" s="149" t="s">
        <v>1271</v>
      </c>
      <c r="F60" s="150" t="s">
        <v>726</v>
      </c>
      <c r="G60" s="151" t="s">
        <v>730</v>
      </c>
      <c r="H60" s="150" t="s">
        <v>575</v>
      </c>
      <c r="I60" s="152" t="s">
        <v>1280</v>
      </c>
      <c r="J60" s="152" t="s">
        <v>1281</v>
      </c>
      <c r="K60" s="153" t="s">
        <v>14</v>
      </c>
      <c r="L60" s="154" t="str">
        <f t="shared" si="11"/>
        <v>3</v>
      </c>
      <c r="M60" s="155" t="s">
        <v>35</v>
      </c>
      <c r="N60" s="154" t="str">
        <f t="shared" si="12"/>
        <v>4</v>
      </c>
      <c r="O60" s="156">
        <v>0.5</v>
      </c>
      <c r="P60" s="152" t="s">
        <v>1282</v>
      </c>
      <c r="Q60" s="156" t="s">
        <v>862</v>
      </c>
      <c r="R60" s="150">
        <f t="shared" si="13"/>
        <v>6</v>
      </c>
      <c r="S60" s="150" t="str">
        <f t="shared" si="14"/>
        <v>ZONA DE RIESGO ALTA</v>
      </c>
      <c r="T60" s="151" t="s">
        <v>1283</v>
      </c>
      <c r="U60" s="150" t="s">
        <v>1284</v>
      </c>
      <c r="V60" s="150" t="s">
        <v>1285</v>
      </c>
      <c r="W60" s="150" t="s">
        <v>867</v>
      </c>
      <c r="X60" s="150" t="s">
        <v>1009</v>
      </c>
      <c r="Y60" s="157">
        <v>1</v>
      </c>
      <c r="Z60" s="150" t="s">
        <v>950</v>
      </c>
      <c r="AA60" s="150" t="s">
        <v>114</v>
      </c>
      <c r="AB60" s="156" t="s">
        <v>731</v>
      </c>
      <c r="AC60" s="161">
        <v>0</v>
      </c>
      <c r="AD60" s="162"/>
      <c r="AE60" s="161">
        <v>0</v>
      </c>
      <c r="AF60" s="162"/>
      <c r="AG60" s="161">
        <v>0</v>
      </c>
      <c r="AH60" s="162"/>
      <c r="AI60" s="152" t="s">
        <v>171</v>
      </c>
      <c r="AJ60" s="152" t="s">
        <v>1194</v>
      </c>
      <c r="AK60" s="163">
        <f t="shared" si="0"/>
        <v>0</v>
      </c>
      <c r="AL60" s="152" t="s">
        <v>732</v>
      </c>
      <c r="AM60" s="235">
        <v>1</v>
      </c>
      <c r="AN60" s="156" t="s">
        <v>871</v>
      </c>
      <c r="AO60" s="236">
        <v>2018</v>
      </c>
      <c r="AP60" s="236">
        <v>31</v>
      </c>
      <c r="AQ60" s="150" t="s">
        <v>51</v>
      </c>
      <c r="AR60" s="236">
        <v>2018</v>
      </c>
      <c r="AS60" s="164"/>
      <c r="AT60" s="265"/>
      <c r="AU60" s="329"/>
      <c r="BK60" s="123"/>
      <c r="BL60" s="123"/>
      <c r="BM60" s="123"/>
    </row>
    <row r="61" spans="1:65" ht="47.25" customHeight="1" x14ac:dyDescent="0.2">
      <c r="A61" s="148" t="s">
        <v>921</v>
      </c>
      <c r="B61" s="148" t="s">
        <v>1183</v>
      </c>
      <c r="C61" s="148" t="s">
        <v>1286</v>
      </c>
      <c r="D61" s="148" t="s">
        <v>1287</v>
      </c>
      <c r="E61" s="149" t="s">
        <v>1271</v>
      </c>
      <c r="F61" s="150" t="s">
        <v>726</v>
      </c>
      <c r="G61" s="151" t="s">
        <v>733</v>
      </c>
      <c r="H61" s="150" t="s">
        <v>555</v>
      </c>
      <c r="I61" s="152" t="s">
        <v>1288</v>
      </c>
      <c r="J61" s="152" t="s">
        <v>1289</v>
      </c>
      <c r="K61" s="153" t="s">
        <v>14</v>
      </c>
      <c r="L61" s="154" t="str">
        <f t="shared" si="11"/>
        <v>3</v>
      </c>
      <c r="M61" s="155" t="s">
        <v>35</v>
      </c>
      <c r="N61" s="154" t="str">
        <f t="shared" si="12"/>
        <v>4</v>
      </c>
      <c r="O61" s="156">
        <v>0.5</v>
      </c>
      <c r="P61" s="152" t="s">
        <v>1290</v>
      </c>
      <c r="Q61" s="156" t="s">
        <v>862</v>
      </c>
      <c r="R61" s="150">
        <f t="shared" si="13"/>
        <v>6</v>
      </c>
      <c r="S61" s="150" t="str">
        <f t="shared" si="14"/>
        <v>ZONA DE RIESGO ALTA</v>
      </c>
      <c r="T61" s="151" t="s">
        <v>1291</v>
      </c>
      <c r="U61" s="150" t="s">
        <v>1292</v>
      </c>
      <c r="V61" s="150" t="s">
        <v>1293</v>
      </c>
      <c r="W61" s="150" t="s">
        <v>867</v>
      </c>
      <c r="X61" s="150" t="s">
        <v>868</v>
      </c>
      <c r="Y61" s="157">
        <v>1</v>
      </c>
      <c r="Z61" s="150" t="s">
        <v>950</v>
      </c>
      <c r="AA61" s="150" t="s">
        <v>114</v>
      </c>
      <c r="AB61" s="156" t="s">
        <v>734</v>
      </c>
      <c r="AC61" s="161">
        <v>0</v>
      </c>
      <c r="AD61" s="162"/>
      <c r="AE61" s="161">
        <v>0</v>
      </c>
      <c r="AF61" s="162"/>
      <c r="AG61" s="161">
        <v>0</v>
      </c>
      <c r="AH61" s="162"/>
      <c r="AI61" s="152" t="s">
        <v>171</v>
      </c>
      <c r="AJ61" s="152" t="s">
        <v>1294</v>
      </c>
      <c r="AK61" s="163">
        <f t="shared" si="0"/>
        <v>0</v>
      </c>
      <c r="AL61" s="152" t="s">
        <v>732</v>
      </c>
      <c r="AM61" s="235">
        <v>1</v>
      </c>
      <c r="AN61" s="156" t="s">
        <v>871</v>
      </c>
      <c r="AO61" s="236">
        <v>2018</v>
      </c>
      <c r="AP61" s="236">
        <v>31</v>
      </c>
      <c r="AQ61" s="150" t="s">
        <v>51</v>
      </c>
      <c r="AR61" s="236">
        <v>2018</v>
      </c>
      <c r="AS61" s="164"/>
      <c r="AT61" s="265"/>
      <c r="AU61" s="329"/>
      <c r="BK61" s="123"/>
      <c r="BL61" s="123"/>
      <c r="BM61" s="123"/>
    </row>
    <row r="62" spans="1:65" ht="47.25" customHeight="1" x14ac:dyDescent="0.2">
      <c r="A62" s="148" t="s">
        <v>921</v>
      </c>
      <c r="B62" s="148" t="s">
        <v>1183</v>
      </c>
      <c r="C62" s="148" t="s">
        <v>1295</v>
      </c>
      <c r="D62" s="148" t="s">
        <v>1296</v>
      </c>
      <c r="E62" s="149" t="s">
        <v>1271</v>
      </c>
      <c r="F62" s="150" t="s">
        <v>726</v>
      </c>
      <c r="G62" s="151" t="s">
        <v>1297</v>
      </c>
      <c r="H62" s="150" t="s">
        <v>555</v>
      </c>
      <c r="I62" s="234" t="s">
        <v>1298</v>
      </c>
      <c r="J62" s="152" t="s">
        <v>1299</v>
      </c>
      <c r="K62" s="153" t="s">
        <v>14</v>
      </c>
      <c r="L62" s="154" t="str">
        <f t="shared" si="11"/>
        <v>3</v>
      </c>
      <c r="M62" s="155" t="s">
        <v>35</v>
      </c>
      <c r="N62" s="154" t="str">
        <f t="shared" si="12"/>
        <v>4</v>
      </c>
      <c r="O62" s="156">
        <v>0.5</v>
      </c>
      <c r="P62" s="152" t="s">
        <v>1300</v>
      </c>
      <c r="Q62" s="156" t="s">
        <v>862</v>
      </c>
      <c r="R62" s="150">
        <f t="shared" si="13"/>
        <v>6</v>
      </c>
      <c r="S62" s="150" t="str">
        <f t="shared" si="14"/>
        <v>ZONA DE RIESGO ALTA</v>
      </c>
      <c r="T62" s="151" t="s">
        <v>1301</v>
      </c>
      <c r="U62" s="150" t="s">
        <v>1302</v>
      </c>
      <c r="V62" s="150" t="s">
        <v>1303</v>
      </c>
      <c r="W62" s="150" t="s">
        <v>867</v>
      </c>
      <c r="X62" s="150" t="s">
        <v>983</v>
      </c>
      <c r="Y62" s="157">
        <v>1</v>
      </c>
      <c r="Z62" s="150" t="s">
        <v>950</v>
      </c>
      <c r="AA62" s="150" t="s">
        <v>114</v>
      </c>
      <c r="AB62" s="156" t="s">
        <v>735</v>
      </c>
      <c r="AC62" s="161">
        <v>0</v>
      </c>
      <c r="AD62" s="162"/>
      <c r="AE62" s="161">
        <v>0</v>
      </c>
      <c r="AF62" s="162"/>
      <c r="AG62" s="161">
        <v>0</v>
      </c>
      <c r="AH62" s="162"/>
      <c r="AI62" s="152" t="s">
        <v>171</v>
      </c>
      <c r="AJ62" s="152" t="s">
        <v>1294</v>
      </c>
      <c r="AK62" s="163">
        <f t="shared" si="0"/>
        <v>0</v>
      </c>
      <c r="AL62" s="152" t="s">
        <v>736</v>
      </c>
      <c r="AM62" s="235">
        <v>1</v>
      </c>
      <c r="AN62" s="156" t="s">
        <v>871</v>
      </c>
      <c r="AO62" s="236">
        <v>2018</v>
      </c>
      <c r="AP62" s="236">
        <v>31</v>
      </c>
      <c r="AQ62" s="150" t="s">
        <v>51</v>
      </c>
      <c r="AR62" s="236">
        <v>2018</v>
      </c>
      <c r="AS62" s="164"/>
      <c r="AT62" s="265"/>
      <c r="AU62" s="329"/>
      <c r="BK62" s="123"/>
      <c r="BL62" s="123"/>
      <c r="BM62" s="123"/>
    </row>
    <row r="63" spans="1:65" ht="47.25" customHeight="1" x14ac:dyDescent="0.2">
      <c r="A63" s="148" t="s">
        <v>853</v>
      </c>
      <c r="B63" s="148" t="s">
        <v>854</v>
      </c>
      <c r="C63" s="148" t="s">
        <v>855</v>
      </c>
      <c r="D63" s="148" t="s">
        <v>856</v>
      </c>
      <c r="E63" s="149" t="s">
        <v>1304</v>
      </c>
      <c r="F63" s="150" t="s">
        <v>737</v>
      </c>
      <c r="G63" s="151" t="s">
        <v>738</v>
      </c>
      <c r="H63" s="150" t="s">
        <v>555</v>
      </c>
      <c r="I63" s="152" t="s">
        <v>1305</v>
      </c>
      <c r="J63" s="152" t="s">
        <v>1306</v>
      </c>
      <c r="K63" s="153" t="s">
        <v>13</v>
      </c>
      <c r="L63" s="154" t="s">
        <v>901</v>
      </c>
      <c r="M63" s="155" t="s">
        <v>34</v>
      </c>
      <c r="N63" s="154" t="s">
        <v>860</v>
      </c>
      <c r="O63" s="156">
        <v>0.5</v>
      </c>
      <c r="P63" s="152" t="s">
        <v>1307</v>
      </c>
      <c r="Q63" s="156" t="s">
        <v>862</v>
      </c>
      <c r="R63" s="150">
        <v>6</v>
      </c>
      <c r="S63" s="150" t="s">
        <v>863</v>
      </c>
      <c r="T63" s="151" t="s">
        <v>1308</v>
      </c>
      <c r="U63" s="150" t="s">
        <v>1309</v>
      </c>
      <c r="V63" s="150" t="s">
        <v>1310</v>
      </c>
      <c r="W63" s="150" t="s">
        <v>867</v>
      </c>
      <c r="X63" s="150" t="s">
        <v>120</v>
      </c>
      <c r="Y63" s="157">
        <v>1</v>
      </c>
      <c r="Z63" s="150" t="s">
        <v>950</v>
      </c>
      <c r="AA63" s="150" t="s">
        <v>114</v>
      </c>
      <c r="AB63" s="156" t="s">
        <v>739</v>
      </c>
      <c r="AC63" s="204">
        <v>0.33329999999999999</v>
      </c>
      <c r="AD63" s="218" t="s">
        <v>740</v>
      </c>
      <c r="AE63" s="204">
        <v>0</v>
      </c>
      <c r="AF63" s="218"/>
      <c r="AG63" s="204">
        <v>0</v>
      </c>
      <c r="AH63" s="218"/>
      <c r="AI63" s="152" t="s">
        <v>79</v>
      </c>
      <c r="AJ63" s="152" t="s">
        <v>92</v>
      </c>
      <c r="AK63" s="163">
        <f t="shared" si="0"/>
        <v>0.33329999999999999</v>
      </c>
      <c r="AL63" s="152" t="s">
        <v>741</v>
      </c>
      <c r="AM63" s="150">
        <v>1</v>
      </c>
      <c r="AN63" s="156" t="s">
        <v>41</v>
      </c>
      <c r="AO63" s="150">
        <v>2018</v>
      </c>
      <c r="AP63" s="150">
        <v>31</v>
      </c>
      <c r="AQ63" s="150" t="s">
        <v>51</v>
      </c>
      <c r="AR63" s="150">
        <v>2018</v>
      </c>
      <c r="AS63" s="164"/>
      <c r="AT63" s="265"/>
      <c r="AU63" s="329">
        <f>AVERAGE(AK63:AK65)</f>
        <v>0.31109999999999999</v>
      </c>
      <c r="BK63" s="123"/>
      <c r="BL63" s="123"/>
      <c r="BM63" s="123"/>
    </row>
    <row r="64" spans="1:65" ht="47.25" customHeight="1" x14ac:dyDescent="0.2">
      <c r="A64" s="148" t="s">
        <v>853</v>
      </c>
      <c r="B64" s="148" t="s">
        <v>854</v>
      </c>
      <c r="C64" s="148" t="s">
        <v>855</v>
      </c>
      <c r="D64" s="148" t="s">
        <v>856</v>
      </c>
      <c r="E64" s="149" t="s">
        <v>1311</v>
      </c>
      <c r="F64" s="150" t="s">
        <v>737</v>
      </c>
      <c r="G64" s="151" t="s">
        <v>742</v>
      </c>
      <c r="H64" s="150" t="s">
        <v>555</v>
      </c>
      <c r="I64" s="152" t="s">
        <v>1312</v>
      </c>
      <c r="J64" s="152" t="s">
        <v>1313</v>
      </c>
      <c r="K64" s="153" t="s">
        <v>13</v>
      </c>
      <c r="L64" s="154" t="s">
        <v>901</v>
      </c>
      <c r="M64" s="155" t="s">
        <v>35</v>
      </c>
      <c r="N64" s="154" t="s">
        <v>901</v>
      </c>
      <c r="O64" s="156">
        <v>0.5</v>
      </c>
      <c r="P64" s="152" t="s">
        <v>1314</v>
      </c>
      <c r="Q64" s="156" t="s">
        <v>862</v>
      </c>
      <c r="R64" s="150">
        <v>8</v>
      </c>
      <c r="S64" s="150" t="s">
        <v>863</v>
      </c>
      <c r="T64" s="151" t="s">
        <v>1315</v>
      </c>
      <c r="U64" s="150" t="s">
        <v>1316</v>
      </c>
      <c r="V64" s="150" t="s">
        <v>1317</v>
      </c>
      <c r="W64" s="150" t="s">
        <v>867</v>
      </c>
      <c r="X64" s="150" t="s">
        <v>118</v>
      </c>
      <c r="Y64" s="157">
        <v>0.9</v>
      </c>
      <c r="Z64" s="150" t="s">
        <v>1318</v>
      </c>
      <c r="AA64" s="150" t="s">
        <v>114</v>
      </c>
      <c r="AB64" s="156" t="s">
        <v>743</v>
      </c>
      <c r="AC64" s="204">
        <v>0.3</v>
      </c>
      <c r="AD64" s="218" t="s">
        <v>744</v>
      </c>
      <c r="AE64" s="204">
        <v>0</v>
      </c>
      <c r="AF64" s="218"/>
      <c r="AG64" s="204">
        <v>0</v>
      </c>
      <c r="AH64" s="218"/>
      <c r="AI64" s="152" t="s">
        <v>79</v>
      </c>
      <c r="AJ64" s="152" t="s">
        <v>92</v>
      </c>
      <c r="AK64" s="163">
        <f t="shared" si="0"/>
        <v>0.3</v>
      </c>
      <c r="AL64" s="152" t="s">
        <v>745</v>
      </c>
      <c r="AM64" s="150">
        <v>1</v>
      </c>
      <c r="AN64" s="156" t="s">
        <v>41</v>
      </c>
      <c r="AO64" s="150">
        <v>2018</v>
      </c>
      <c r="AP64" s="150">
        <v>31</v>
      </c>
      <c r="AQ64" s="150" t="s">
        <v>51</v>
      </c>
      <c r="AR64" s="150">
        <v>2018</v>
      </c>
      <c r="AS64" s="164"/>
      <c r="AT64" s="265"/>
      <c r="AU64" s="329"/>
      <c r="BK64" s="123"/>
      <c r="BL64" s="123"/>
      <c r="BM64" s="123"/>
    </row>
    <row r="65" spans="1:65" ht="47.25" customHeight="1" x14ac:dyDescent="0.2">
      <c r="A65" s="148" t="s">
        <v>1319</v>
      </c>
      <c r="B65" s="148" t="s">
        <v>854</v>
      </c>
      <c r="C65" s="148" t="s">
        <v>855</v>
      </c>
      <c r="D65" s="148" t="s">
        <v>856</v>
      </c>
      <c r="E65" s="149" t="s">
        <v>1311</v>
      </c>
      <c r="F65" s="150" t="s">
        <v>737</v>
      </c>
      <c r="G65" s="151" t="s">
        <v>746</v>
      </c>
      <c r="H65" s="150" t="s">
        <v>538</v>
      </c>
      <c r="I65" s="152" t="s">
        <v>1320</v>
      </c>
      <c r="J65" s="152" t="s">
        <v>1321</v>
      </c>
      <c r="K65" s="153" t="s">
        <v>13</v>
      </c>
      <c r="L65" s="154" t="s">
        <v>901</v>
      </c>
      <c r="M65" s="155" t="s">
        <v>35</v>
      </c>
      <c r="N65" s="154" t="s">
        <v>901</v>
      </c>
      <c r="O65" s="156">
        <v>0.5</v>
      </c>
      <c r="P65" s="152" t="s">
        <v>1322</v>
      </c>
      <c r="Q65" s="156" t="s">
        <v>996</v>
      </c>
      <c r="R65" s="150">
        <v>8</v>
      </c>
      <c r="S65" s="150" t="s">
        <v>863</v>
      </c>
      <c r="T65" s="151" t="s">
        <v>1323</v>
      </c>
      <c r="U65" s="150" t="s">
        <v>1324</v>
      </c>
      <c r="V65" s="150" t="s">
        <v>1325</v>
      </c>
      <c r="W65" s="150" t="s">
        <v>867</v>
      </c>
      <c r="X65" s="150" t="s">
        <v>118</v>
      </c>
      <c r="Y65" s="157">
        <v>0.9</v>
      </c>
      <c r="Z65" s="150" t="s">
        <v>950</v>
      </c>
      <c r="AA65" s="150" t="s">
        <v>115</v>
      </c>
      <c r="AB65" s="156" t="s">
        <v>747</v>
      </c>
      <c r="AC65" s="204">
        <v>0.3</v>
      </c>
      <c r="AD65" s="218" t="s">
        <v>748</v>
      </c>
      <c r="AE65" s="204">
        <v>0</v>
      </c>
      <c r="AF65" s="218"/>
      <c r="AG65" s="204">
        <v>0</v>
      </c>
      <c r="AH65" s="218"/>
      <c r="AI65" s="152" t="s">
        <v>79</v>
      </c>
      <c r="AJ65" s="152" t="s">
        <v>92</v>
      </c>
      <c r="AK65" s="163">
        <f t="shared" si="0"/>
        <v>0.3</v>
      </c>
      <c r="AL65" s="167" t="s">
        <v>749</v>
      </c>
      <c r="AM65" s="150">
        <v>1</v>
      </c>
      <c r="AN65" s="156" t="s">
        <v>41</v>
      </c>
      <c r="AO65" s="150">
        <v>2018</v>
      </c>
      <c r="AP65" s="150">
        <v>31</v>
      </c>
      <c r="AQ65" s="150" t="s">
        <v>51</v>
      </c>
      <c r="AR65" s="150">
        <v>2018</v>
      </c>
      <c r="AS65" s="164"/>
      <c r="AT65" s="265"/>
      <c r="AU65" s="329"/>
      <c r="BK65" s="123"/>
      <c r="BL65" s="123"/>
      <c r="BM65" s="123"/>
    </row>
    <row r="66" spans="1:65" ht="47.25" customHeight="1" x14ac:dyDescent="0.2">
      <c r="A66" s="148" t="s">
        <v>921</v>
      </c>
      <c r="B66" s="148" t="s">
        <v>1326</v>
      </c>
      <c r="C66" s="148" t="s">
        <v>1227</v>
      </c>
      <c r="D66" s="148" t="s">
        <v>1327</v>
      </c>
      <c r="E66" s="149" t="s">
        <v>1328</v>
      </c>
      <c r="F66" s="150" t="s">
        <v>750</v>
      </c>
      <c r="G66" s="151" t="s">
        <v>751</v>
      </c>
      <c r="H66" s="150" t="s">
        <v>567</v>
      </c>
      <c r="I66" s="152" t="s">
        <v>1329</v>
      </c>
      <c r="J66" s="152" t="s">
        <v>1330</v>
      </c>
      <c r="K66" s="153" t="s">
        <v>13</v>
      </c>
      <c r="L66" s="154" t="str">
        <f t="shared" ref="L66:L67" si="15">IF(K66="Casi con certeza","5",IF(K66="Probable","4",IF(K66="Posible","3",IF(K66="Improbable","2",IF(K66="Raro","1","")))))</f>
        <v>4</v>
      </c>
      <c r="M66" s="155" t="s">
        <v>36</v>
      </c>
      <c r="N66" s="154" t="str">
        <f t="shared" ref="N66:N67" si="16">IF(M66="Catastrófico","5",IF(M66="Mayor","4",IF(M66="Moderado","3",IF(M66="Menor","2",IF(M66="Insignificante","1","")))))</f>
        <v>5</v>
      </c>
      <c r="O66" s="156">
        <v>1</v>
      </c>
      <c r="P66" s="152" t="s">
        <v>1331</v>
      </c>
      <c r="Q66" s="156" t="s">
        <v>862</v>
      </c>
      <c r="R66" s="150">
        <f t="shared" ref="R66:R67" si="17">L66*N66*O66</f>
        <v>20</v>
      </c>
      <c r="S66" s="150" t="str">
        <f t="shared" ref="S66:S67" si="18">IF(R66&gt;11,"ZONA DE RIESGO EXTREMA",IF(R66&lt;4,"ZONA DE RIESGO BAJA",IF(R66=4,"ZONA DE RIESGO MODERADA","ZONA DE RIESGO ALTA")))</f>
        <v>ZONA DE RIESGO EXTREMA</v>
      </c>
      <c r="T66" s="151" t="s">
        <v>1332</v>
      </c>
      <c r="U66" s="150" t="s">
        <v>1333</v>
      </c>
      <c r="V66" s="150" t="s">
        <v>1334</v>
      </c>
      <c r="W66" s="150" t="s">
        <v>1129</v>
      </c>
      <c r="X66" s="150" t="s">
        <v>868</v>
      </c>
      <c r="Y66" s="157">
        <v>1</v>
      </c>
      <c r="Z66" s="150" t="s">
        <v>1159</v>
      </c>
      <c r="AA66" s="150" t="s">
        <v>115</v>
      </c>
      <c r="AB66" s="156" t="s">
        <v>752</v>
      </c>
      <c r="AC66" s="161">
        <v>1</v>
      </c>
      <c r="AD66" s="162" t="s">
        <v>753</v>
      </c>
      <c r="AE66" s="161">
        <v>0</v>
      </c>
      <c r="AF66" s="162"/>
      <c r="AG66" s="161">
        <v>0</v>
      </c>
      <c r="AH66" s="162"/>
      <c r="AI66" s="152" t="s">
        <v>1335</v>
      </c>
      <c r="AJ66" s="152" t="s">
        <v>1336</v>
      </c>
      <c r="AK66" s="163">
        <f t="shared" si="0"/>
        <v>1</v>
      </c>
      <c r="AL66" s="152" t="s">
        <v>754</v>
      </c>
      <c r="AM66" s="156">
        <v>1</v>
      </c>
      <c r="AN66" s="156" t="s">
        <v>41</v>
      </c>
      <c r="AO66" s="150">
        <v>2018</v>
      </c>
      <c r="AP66" s="150">
        <v>15</v>
      </c>
      <c r="AQ66" s="150" t="s">
        <v>51</v>
      </c>
      <c r="AR66" s="150">
        <v>2018</v>
      </c>
      <c r="AS66" s="164"/>
      <c r="AT66" s="265"/>
      <c r="AU66" s="329">
        <f>(AK66:AK67)</f>
        <v>1</v>
      </c>
      <c r="BK66" s="123"/>
      <c r="BL66" s="123"/>
      <c r="BM66" s="123"/>
    </row>
    <row r="67" spans="1:65" ht="47.25" customHeight="1" x14ac:dyDescent="0.2">
      <c r="A67" s="148" t="s">
        <v>921</v>
      </c>
      <c r="B67" s="148" t="s">
        <v>1326</v>
      </c>
      <c r="C67" s="148" t="s">
        <v>1227</v>
      </c>
      <c r="D67" s="148" t="s">
        <v>1327</v>
      </c>
      <c r="E67" s="149" t="s">
        <v>1328</v>
      </c>
      <c r="F67" s="150" t="s">
        <v>750</v>
      </c>
      <c r="G67" s="151" t="s">
        <v>755</v>
      </c>
      <c r="H67" s="150" t="s">
        <v>555</v>
      </c>
      <c r="I67" s="152" t="s">
        <v>1337</v>
      </c>
      <c r="J67" s="152" t="s">
        <v>1338</v>
      </c>
      <c r="K67" s="153" t="s">
        <v>14</v>
      </c>
      <c r="L67" s="154" t="str">
        <f t="shared" si="15"/>
        <v>3</v>
      </c>
      <c r="M67" s="155" t="s">
        <v>35</v>
      </c>
      <c r="N67" s="154" t="str">
        <f t="shared" si="16"/>
        <v>4</v>
      </c>
      <c r="O67" s="156">
        <v>1</v>
      </c>
      <c r="P67" s="152" t="s">
        <v>1339</v>
      </c>
      <c r="Q67" s="156" t="s">
        <v>862</v>
      </c>
      <c r="R67" s="150">
        <f t="shared" si="17"/>
        <v>12</v>
      </c>
      <c r="S67" s="150" t="str">
        <f t="shared" si="18"/>
        <v>ZONA DE RIESGO EXTREMA</v>
      </c>
      <c r="T67" s="151" t="s">
        <v>1340</v>
      </c>
      <c r="U67" s="150" t="s">
        <v>1341</v>
      </c>
      <c r="V67" s="150" t="s">
        <v>1342</v>
      </c>
      <c r="W67" s="150" t="s">
        <v>1129</v>
      </c>
      <c r="X67" s="150" t="s">
        <v>868</v>
      </c>
      <c r="Y67" s="157">
        <v>0.8</v>
      </c>
      <c r="Z67" s="150" t="s">
        <v>122</v>
      </c>
      <c r="AA67" s="150" t="s">
        <v>114</v>
      </c>
      <c r="AB67" s="156" t="s">
        <v>756</v>
      </c>
      <c r="AC67" s="161">
        <v>1</v>
      </c>
      <c r="AD67" s="162" t="s">
        <v>757</v>
      </c>
      <c r="AE67" s="161">
        <v>0</v>
      </c>
      <c r="AF67" s="162"/>
      <c r="AG67" s="161">
        <v>0</v>
      </c>
      <c r="AH67" s="162"/>
      <c r="AI67" s="152" t="s">
        <v>1335</v>
      </c>
      <c r="AJ67" s="152" t="s">
        <v>1336</v>
      </c>
      <c r="AK67" s="163">
        <f t="shared" si="0"/>
        <v>1</v>
      </c>
      <c r="AL67" s="152" t="s">
        <v>758</v>
      </c>
      <c r="AM67" s="156">
        <v>1</v>
      </c>
      <c r="AN67" s="156" t="s">
        <v>41</v>
      </c>
      <c r="AO67" s="150">
        <v>2018</v>
      </c>
      <c r="AP67" s="150">
        <v>31</v>
      </c>
      <c r="AQ67" s="150" t="s">
        <v>51</v>
      </c>
      <c r="AR67" s="150">
        <v>2018</v>
      </c>
      <c r="AS67" s="164"/>
      <c r="AT67" s="265"/>
      <c r="AU67" s="329"/>
      <c r="BK67" s="123"/>
      <c r="BL67" s="123"/>
      <c r="BM67" s="123"/>
    </row>
    <row r="68" spans="1:65" ht="47.25" customHeight="1" x14ac:dyDescent="0.2">
      <c r="A68" s="148" t="s">
        <v>921</v>
      </c>
      <c r="B68" s="148" t="s">
        <v>1183</v>
      </c>
      <c r="C68" s="148" t="s">
        <v>1242</v>
      </c>
      <c r="D68" s="148" t="s">
        <v>856</v>
      </c>
      <c r="E68" s="149" t="s">
        <v>1343</v>
      </c>
      <c r="F68" s="150" t="s">
        <v>759</v>
      </c>
      <c r="G68" s="151" t="s">
        <v>760</v>
      </c>
      <c r="H68" s="150" t="s">
        <v>555</v>
      </c>
      <c r="I68" s="152" t="s">
        <v>1344</v>
      </c>
      <c r="J68" s="152" t="s">
        <v>1345</v>
      </c>
      <c r="K68" s="153" t="s">
        <v>14</v>
      </c>
      <c r="L68" s="154" t="s">
        <v>860</v>
      </c>
      <c r="M68" s="155" t="s">
        <v>35</v>
      </c>
      <c r="N68" s="154" t="s">
        <v>901</v>
      </c>
      <c r="O68" s="156">
        <v>0.5</v>
      </c>
      <c r="P68" s="152" t="s">
        <v>1346</v>
      </c>
      <c r="Q68" s="156" t="s">
        <v>862</v>
      </c>
      <c r="R68" s="150">
        <v>6</v>
      </c>
      <c r="S68" s="150" t="s">
        <v>863</v>
      </c>
      <c r="T68" s="151" t="s">
        <v>1347</v>
      </c>
      <c r="U68" s="150" t="s">
        <v>1348</v>
      </c>
      <c r="V68" s="150" t="s">
        <v>1349</v>
      </c>
      <c r="W68" s="150" t="s">
        <v>1129</v>
      </c>
      <c r="X68" s="150" t="s">
        <v>118</v>
      </c>
      <c r="Y68" s="157">
        <v>0.4</v>
      </c>
      <c r="Z68" s="150" t="s">
        <v>950</v>
      </c>
      <c r="AA68" s="150" t="s">
        <v>114</v>
      </c>
      <c r="AB68" s="156" t="s">
        <v>761</v>
      </c>
      <c r="AC68" s="204">
        <v>0.33329999999999999</v>
      </c>
      <c r="AD68" s="240" t="s">
        <v>762</v>
      </c>
      <c r="AE68" s="204"/>
      <c r="AF68" s="218"/>
      <c r="AG68" s="204"/>
      <c r="AH68" s="218"/>
      <c r="AI68" s="152" t="s">
        <v>79</v>
      </c>
      <c r="AJ68" s="152" t="s">
        <v>92</v>
      </c>
      <c r="AK68" s="163">
        <f t="shared" si="0"/>
        <v>0.33329999999999999</v>
      </c>
      <c r="AL68" s="152" t="s">
        <v>763</v>
      </c>
      <c r="AM68" s="150">
        <v>1</v>
      </c>
      <c r="AN68" s="156" t="s">
        <v>41</v>
      </c>
      <c r="AO68" s="150">
        <v>2018</v>
      </c>
      <c r="AP68" s="150">
        <v>31</v>
      </c>
      <c r="AQ68" s="150" t="s">
        <v>51</v>
      </c>
      <c r="AR68" s="150">
        <v>2018</v>
      </c>
      <c r="AS68" s="164"/>
      <c r="AT68" s="265"/>
      <c r="AU68" s="329">
        <f>AVERAGE(AK68:AK69)</f>
        <v>0.33165</v>
      </c>
      <c r="BK68" s="123"/>
      <c r="BL68" s="123"/>
      <c r="BM68" s="123"/>
    </row>
    <row r="69" spans="1:65" ht="47.25" customHeight="1" x14ac:dyDescent="0.2">
      <c r="A69" s="210" t="s">
        <v>921</v>
      </c>
      <c r="B69" s="210" t="s">
        <v>1183</v>
      </c>
      <c r="C69" s="210" t="s">
        <v>1242</v>
      </c>
      <c r="D69" s="210" t="s">
        <v>856</v>
      </c>
      <c r="E69" s="169" t="s">
        <v>1343</v>
      </c>
      <c r="F69" s="150" t="s">
        <v>759</v>
      </c>
      <c r="G69" s="210" t="s">
        <v>764</v>
      </c>
      <c r="H69" s="169" t="s">
        <v>538</v>
      </c>
      <c r="I69" s="152" t="s">
        <v>1350</v>
      </c>
      <c r="J69" s="152" t="s">
        <v>1351</v>
      </c>
      <c r="K69" s="153" t="s">
        <v>15</v>
      </c>
      <c r="L69" s="154" t="str">
        <f t="shared" ref="L69:L72" si="19">IF(K69="Casi con certeza","5",IF(K69="Probable","4",IF(K69="Posible","3",IF(K69="Improbable","2",IF(K69="Raro","1","")))))</f>
        <v>2</v>
      </c>
      <c r="M69" s="155" t="s">
        <v>35</v>
      </c>
      <c r="N69" s="154" t="str">
        <f t="shared" ref="N69:N72" si="20">IF(M69="Catastrófico","5",IF(M69="Mayor","4",IF(M69="Moderado","3",IF(M69="Menor","2",IF(M69="Insignificante","1","")))))</f>
        <v>4</v>
      </c>
      <c r="O69" s="168">
        <v>0.5</v>
      </c>
      <c r="P69" s="167" t="s">
        <v>1352</v>
      </c>
      <c r="Q69" s="168" t="s">
        <v>862</v>
      </c>
      <c r="R69" s="150">
        <v>4</v>
      </c>
      <c r="S69" s="169" t="str">
        <f t="shared" ref="S69:S72" si="21">IF(R69&gt;11,"ZONA DE RIESGO EXTREMA",IF(R69&lt;4,"ZONA DE RIESGO BAJA",IF(R69=4,"ZONA DE RIESGO MODERADA","ZONA DE RIESGO ALTA")))</f>
        <v>ZONA DE RIESGO MODERADA</v>
      </c>
      <c r="T69" s="210" t="s">
        <v>1353</v>
      </c>
      <c r="U69" s="150" t="s">
        <v>1354</v>
      </c>
      <c r="V69" s="169" t="s">
        <v>1355</v>
      </c>
      <c r="W69" s="150" t="s">
        <v>1129</v>
      </c>
      <c r="X69" s="150" t="s">
        <v>118</v>
      </c>
      <c r="Y69" s="208">
        <v>0</v>
      </c>
      <c r="Z69" s="169" t="s">
        <v>950</v>
      </c>
      <c r="AA69" s="150" t="s">
        <v>114</v>
      </c>
      <c r="AB69" s="156" t="s">
        <v>765</v>
      </c>
      <c r="AC69" s="204">
        <v>0.33</v>
      </c>
      <c r="AD69" s="241" t="s">
        <v>766</v>
      </c>
      <c r="AE69" s="204"/>
      <c r="AF69" s="242"/>
      <c r="AG69" s="204"/>
      <c r="AH69" s="242"/>
      <c r="AI69" s="152" t="s">
        <v>79</v>
      </c>
      <c r="AJ69" s="152" t="s">
        <v>92</v>
      </c>
      <c r="AK69" s="163">
        <f t="shared" si="0"/>
        <v>0.33</v>
      </c>
      <c r="AL69" s="152" t="s">
        <v>767</v>
      </c>
      <c r="AM69" s="150">
        <v>1</v>
      </c>
      <c r="AN69" s="156" t="s">
        <v>41</v>
      </c>
      <c r="AO69" s="150">
        <v>2018</v>
      </c>
      <c r="AP69" s="150">
        <v>31</v>
      </c>
      <c r="AQ69" s="150" t="s">
        <v>51</v>
      </c>
      <c r="AR69" s="150">
        <v>2018</v>
      </c>
      <c r="AS69" s="164"/>
      <c r="AT69" s="265"/>
      <c r="AU69" s="329"/>
      <c r="BK69" s="123"/>
      <c r="BL69" s="123"/>
      <c r="BM69" s="123"/>
    </row>
    <row r="70" spans="1:65" ht="47.25" customHeight="1" x14ac:dyDescent="0.2">
      <c r="A70" s="148" t="s">
        <v>1356</v>
      </c>
      <c r="B70" s="148" t="s">
        <v>1357</v>
      </c>
      <c r="C70" s="148" t="s">
        <v>1358</v>
      </c>
      <c r="D70" s="148" t="s">
        <v>1359</v>
      </c>
      <c r="E70" s="149" t="s">
        <v>1360</v>
      </c>
      <c r="F70" s="150" t="s">
        <v>768</v>
      </c>
      <c r="G70" s="243" t="s">
        <v>769</v>
      </c>
      <c r="H70" s="150" t="s">
        <v>555</v>
      </c>
      <c r="I70" s="152" t="s">
        <v>1361</v>
      </c>
      <c r="J70" s="152" t="s">
        <v>1362</v>
      </c>
      <c r="K70" s="153" t="s">
        <v>14</v>
      </c>
      <c r="L70" s="154" t="str">
        <f t="shared" si="19"/>
        <v>3</v>
      </c>
      <c r="M70" s="155" t="s">
        <v>35</v>
      </c>
      <c r="N70" s="154" t="str">
        <f t="shared" si="20"/>
        <v>4</v>
      </c>
      <c r="O70" s="156">
        <v>0.5</v>
      </c>
      <c r="P70" s="152" t="s">
        <v>1363</v>
      </c>
      <c r="Q70" s="156" t="s">
        <v>862</v>
      </c>
      <c r="R70" s="150">
        <f t="shared" ref="R70:R72" si="22">L70*N70*O70</f>
        <v>6</v>
      </c>
      <c r="S70" s="150" t="str">
        <f t="shared" si="21"/>
        <v>ZONA DE RIESGO ALTA</v>
      </c>
      <c r="T70" s="189" t="s">
        <v>1364</v>
      </c>
      <c r="U70" s="244" t="s">
        <v>1365</v>
      </c>
      <c r="V70" s="189" t="s">
        <v>1366</v>
      </c>
      <c r="W70" s="245" t="s">
        <v>867</v>
      </c>
      <c r="X70" s="150" t="s">
        <v>118</v>
      </c>
      <c r="Y70" s="157">
        <v>1</v>
      </c>
      <c r="Z70" s="150" t="s">
        <v>122</v>
      </c>
      <c r="AA70" s="150" t="s">
        <v>115</v>
      </c>
      <c r="AB70" s="156" t="s">
        <v>770</v>
      </c>
      <c r="AC70" s="161" t="s">
        <v>1226</v>
      </c>
      <c r="AD70" s="162" t="s">
        <v>771</v>
      </c>
      <c r="AE70" s="161">
        <v>0</v>
      </c>
      <c r="AF70" s="162"/>
      <c r="AG70" s="161">
        <v>0</v>
      </c>
      <c r="AH70" s="162"/>
      <c r="AI70" s="152" t="s">
        <v>71</v>
      </c>
      <c r="AJ70" s="152" t="s">
        <v>95</v>
      </c>
      <c r="AK70" s="163" t="s">
        <v>1226</v>
      </c>
      <c r="AL70" s="152" t="s">
        <v>772</v>
      </c>
      <c r="AM70" s="156">
        <v>1</v>
      </c>
      <c r="AN70" s="156" t="s">
        <v>44</v>
      </c>
      <c r="AO70" s="150">
        <v>2018</v>
      </c>
      <c r="AP70" s="150">
        <v>30</v>
      </c>
      <c r="AQ70" s="156" t="s">
        <v>50</v>
      </c>
      <c r="AR70" s="150">
        <v>2018</v>
      </c>
      <c r="AS70" s="365" t="s">
        <v>1367</v>
      </c>
      <c r="AT70" s="366"/>
      <c r="AU70" s="329">
        <f>AVERAGE(AK70:AK72)</f>
        <v>0.36</v>
      </c>
      <c r="BK70" s="123"/>
      <c r="BL70" s="123"/>
      <c r="BM70" s="123"/>
    </row>
    <row r="71" spans="1:65" ht="47.25" customHeight="1" x14ac:dyDescent="0.2">
      <c r="A71" s="148" t="s">
        <v>1356</v>
      </c>
      <c r="B71" s="148" t="s">
        <v>1357</v>
      </c>
      <c r="C71" s="148" t="s">
        <v>1358</v>
      </c>
      <c r="D71" s="148" t="s">
        <v>1359</v>
      </c>
      <c r="E71" s="149" t="s">
        <v>1360</v>
      </c>
      <c r="F71" s="150" t="s">
        <v>768</v>
      </c>
      <c r="G71" s="151" t="s">
        <v>773</v>
      </c>
      <c r="H71" s="169" t="s">
        <v>538</v>
      </c>
      <c r="I71" s="152" t="s">
        <v>1368</v>
      </c>
      <c r="J71" s="152" t="s">
        <v>1369</v>
      </c>
      <c r="K71" s="153" t="s">
        <v>14</v>
      </c>
      <c r="L71" s="154" t="str">
        <f t="shared" si="19"/>
        <v>3</v>
      </c>
      <c r="M71" s="155" t="s">
        <v>34</v>
      </c>
      <c r="N71" s="154" t="str">
        <f t="shared" si="20"/>
        <v>3</v>
      </c>
      <c r="O71" s="156">
        <v>0.5</v>
      </c>
      <c r="P71" s="207" t="s">
        <v>1370</v>
      </c>
      <c r="Q71" s="156" t="s">
        <v>862</v>
      </c>
      <c r="R71" s="150">
        <f t="shared" si="22"/>
        <v>4.5</v>
      </c>
      <c r="S71" s="150" t="str">
        <f t="shared" si="21"/>
        <v>ZONA DE RIESGO ALTA</v>
      </c>
      <c r="T71" s="192" t="s">
        <v>1371</v>
      </c>
      <c r="U71" s="157" t="s">
        <v>1372</v>
      </c>
      <c r="V71" s="208" t="s">
        <v>1373</v>
      </c>
      <c r="W71" s="245" t="s">
        <v>867</v>
      </c>
      <c r="X71" s="150" t="s">
        <v>118</v>
      </c>
      <c r="Y71" s="157">
        <v>1</v>
      </c>
      <c r="Z71" s="150" t="s">
        <v>121</v>
      </c>
      <c r="AA71" s="150" t="s">
        <v>115</v>
      </c>
      <c r="AB71" s="156" t="s">
        <v>774</v>
      </c>
      <c r="AC71" s="161">
        <v>0.22</v>
      </c>
      <c r="AD71" s="162" t="s">
        <v>775</v>
      </c>
      <c r="AE71" s="161">
        <v>0</v>
      </c>
      <c r="AF71" s="162"/>
      <c r="AG71" s="161">
        <v>0</v>
      </c>
      <c r="AH71" s="162"/>
      <c r="AI71" s="152" t="s">
        <v>71</v>
      </c>
      <c r="AJ71" s="152" t="s">
        <v>95</v>
      </c>
      <c r="AK71" s="163">
        <f t="shared" si="0"/>
        <v>0.22</v>
      </c>
      <c r="AL71" s="246" t="s">
        <v>776</v>
      </c>
      <c r="AM71" s="156">
        <v>1</v>
      </c>
      <c r="AN71" s="156" t="s">
        <v>41</v>
      </c>
      <c r="AO71" s="150">
        <v>2018</v>
      </c>
      <c r="AP71" s="150">
        <v>31</v>
      </c>
      <c r="AQ71" s="156" t="s">
        <v>871</v>
      </c>
      <c r="AR71" s="150">
        <v>2019</v>
      </c>
      <c r="AS71" s="367" t="s">
        <v>1374</v>
      </c>
      <c r="AT71" s="368"/>
      <c r="AU71" s="329"/>
      <c r="BK71" s="123"/>
      <c r="BL71" s="123"/>
      <c r="BM71" s="123"/>
    </row>
    <row r="72" spans="1:65" ht="47.25" customHeight="1" x14ac:dyDescent="0.2">
      <c r="A72" s="148" t="s">
        <v>1356</v>
      </c>
      <c r="B72" s="148" t="s">
        <v>1357</v>
      </c>
      <c r="C72" s="148" t="s">
        <v>1358</v>
      </c>
      <c r="D72" s="148" t="s">
        <v>1359</v>
      </c>
      <c r="E72" s="149" t="s">
        <v>1360</v>
      </c>
      <c r="F72" s="150" t="s">
        <v>768</v>
      </c>
      <c r="G72" s="151" t="s">
        <v>777</v>
      </c>
      <c r="H72" s="169" t="s">
        <v>538</v>
      </c>
      <c r="I72" s="152" t="s">
        <v>1375</v>
      </c>
      <c r="J72" s="152" t="s">
        <v>1376</v>
      </c>
      <c r="K72" s="153" t="s">
        <v>14</v>
      </c>
      <c r="L72" s="154" t="str">
        <f t="shared" si="19"/>
        <v>3</v>
      </c>
      <c r="M72" s="155" t="s">
        <v>36</v>
      </c>
      <c r="N72" s="154" t="str">
        <f t="shared" si="20"/>
        <v>5</v>
      </c>
      <c r="O72" s="156">
        <v>0.5</v>
      </c>
      <c r="P72" s="192" t="s">
        <v>1377</v>
      </c>
      <c r="Q72" s="156" t="s">
        <v>862</v>
      </c>
      <c r="R72" s="150">
        <f t="shared" si="22"/>
        <v>7.5</v>
      </c>
      <c r="S72" s="150" t="str">
        <f t="shared" si="21"/>
        <v>ZONA DE RIESGO ALTA</v>
      </c>
      <c r="T72" s="151" t="s">
        <v>1378</v>
      </c>
      <c r="U72" s="157" t="s">
        <v>1379</v>
      </c>
      <c r="V72" s="150" t="s">
        <v>1380</v>
      </c>
      <c r="W72" s="245" t="s">
        <v>867</v>
      </c>
      <c r="X72" s="150" t="s">
        <v>118</v>
      </c>
      <c r="Y72" s="157">
        <v>1</v>
      </c>
      <c r="Z72" s="150" t="s">
        <v>121</v>
      </c>
      <c r="AA72" s="150" t="s">
        <v>115</v>
      </c>
      <c r="AB72" s="156" t="s">
        <v>778</v>
      </c>
      <c r="AC72" s="161">
        <v>0.5</v>
      </c>
      <c r="AD72" s="162" t="s">
        <v>779</v>
      </c>
      <c r="AE72" s="161">
        <v>0</v>
      </c>
      <c r="AF72" s="162"/>
      <c r="AG72" s="161">
        <v>0</v>
      </c>
      <c r="AH72" s="162"/>
      <c r="AI72" s="152" t="s">
        <v>71</v>
      </c>
      <c r="AJ72" s="152" t="s">
        <v>95</v>
      </c>
      <c r="AK72" s="163">
        <f t="shared" si="0"/>
        <v>0.5</v>
      </c>
      <c r="AL72" s="152" t="s">
        <v>780</v>
      </c>
      <c r="AM72" s="156">
        <v>24</v>
      </c>
      <c r="AN72" s="156" t="s">
        <v>871</v>
      </c>
      <c r="AO72" s="150">
        <v>2018</v>
      </c>
      <c r="AP72" s="150">
        <v>30</v>
      </c>
      <c r="AQ72" s="156" t="s">
        <v>50</v>
      </c>
      <c r="AR72" s="150">
        <v>2018</v>
      </c>
      <c r="AS72" s="365" t="s">
        <v>1381</v>
      </c>
      <c r="AT72" s="366"/>
      <c r="AU72" s="329"/>
      <c r="BK72" s="123"/>
      <c r="BL72" s="123"/>
      <c r="BM72" s="123"/>
    </row>
    <row r="73" spans="1:65" ht="15" customHeight="1" x14ac:dyDescent="0.2">
      <c r="A73" s="342" t="s">
        <v>1382</v>
      </c>
      <c r="B73" s="342"/>
      <c r="C73" s="342"/>
      <c r="D73" s="342"/>
      <c r="E73" s="342"/>
      <c r="F73" s="342"/>
      <c r="G73" s="342"/>
      <c r="H73" s="342"/>
      <c r="I73" s="342"/>
      <c r="J73" s="352" t="s">
        <v>1382</v>
      </c>
      <c r="K73" s="353"/>
      <c r="L73" s="353"/>
      <c r="M73" s="353"/>
      <c r="N73" s="353"/>
      <c r="O73" s="353"/>
      <c r="P73" s="353"/>
      <c r="Q73" s="353"/>
      <c r="R73" s="353"/>
      <c r="S73" s="353"/>
      <c r="T73" s="353"/>
      <c r="U73" s="353"/>
      <c r="V73" s="353"/>
      <c r="W73" s="353"/>
      <c r="X73" s="353"/>
      <c r="Y73" s="353"/>
      <c r="Z73" s="353"/>
      <c r="AA73" s="353"/>
      <c r="AB73" s="353"/>
      <c r="AC73" s="354"/>
      <c r="AD73" s="352" t="s">
        <v>1383</v>
      </c>
      <c r="AE73" s="353"/>
      <c r="AF73" s="353"/>
      <c r="AG73" s="353"/>
      <c r="AH73" s="353"/>
      <c r="AI73" s="353"/>
      <c r="AJ73" s="353"/>
      <c r="AK73" s="353"/>
      <c r="AL73" s="353"/>
      <c r="AM73" s="353"/>
      <c r="AN73" s="353"/>
      <c r="AO73" s="353"/>
      <c r="AP73" s="353"/>
      <c r="AQ73" s="353"/>
      <c r="AR73" s="353"/>
      <c r="AS73" s="353"/>
      <c r="AT73" s="354"/>
      <c r="BK73" s="123"/>
      <c r="BL73" s="123"/>
      <c r="BM73" s="123"/>
    </row>
    <row r="74" spans="1:65" ht="15" customHeight="1" x14ac:dyDescent="0.2">
      <c r="A74" s="342"/>
      <c r="B74" s="342"/>
      <c r="C74" s="342"/>
      <c r="D74" s="342"/>
      <c r="E74" s="342"/>
      <c r="F74" s="342"/>
      <c r="G74" s="342"/>
      <c r="H74" s="342"/>
      <c r="I74" s="342"/>
      <c r="J74" s="355"/>
      <c r="K74" s="356"/>
      <c r="L74" s="356"/>
      <c r="M74" s="356"/>
      <c r="N74" s="356"/>
      <c r="O74" s="356"/>
      <c r="P74" s="356"/>
      <c r="Q74" s="356"/>
      <c r="R74" s="356"/>
      <c r="S74" s="356"/>
      <c r="T74" s="356"/>
      <c r="U74" s="356"/>
      <c r="V74" s="356"/>
      <c r="W74" s="356"/>
      <c r="X74" s="356"/>
      <c r="Y74" s="356"/>
      <c r="Z74" s="356"/>
      <c r="AA74" s="356"/>
      <c r="AB74" s="356"/>
      <c r="AC74" s="357"/>
      <c r="AD74" s="355"/>
      <c r="AE74" s="356"/>
      <c r="AF74" s="356"/>
      <c r="AG74" s="356"/>
      <c r="AH74" s="356"/>
      <c r="AI74" s="356"/>
      <c r="AJ74" s="356"/>
      <c r="AK74" s="356"/>
      <c r="AL74" s="356"/>
      <c r="AM74" s="356"/>
      <c r="AN74" s="356"/>
      <c r="AO74" s="356"/>
      <c r="AP74" s="356"/>
      <c r="AQ74" s="356"/>
      <c r="AR74" s="356"/>
      <c r="AS74" s="356"/>
      <c r="AT74" s="357"/>
      <c r="BK74" s="123"/>
      <c r="BL74" s="123"/>
      <c r="BM74" s="123"/>
    </row>
    <row r="75" spans="1:65" ht="15" customHeight="1" x14ac:dyDescent="0.2">
      <c r="A75" s="342"/>
      <c r="B75" s="342"/>
      <c r="C75" s="342"/>
      <c r="D75" s="342"/>
      <c r="E75" s="342"/>
      <c r="F75" s="342"/>
      <c r="G75" s="342"/>
      <c r="H75" s="342"/>
      <c r="I75" s="342"/>
      <c r="J75" s="358"/>
      <c r="K75" s="359"/>
      <c r="L75" s="359"/>
      <c r="M75" s="359"/>
      <c r="N75" s="359"/>
      <c r="O75" s="359"/>
      <c r="P75" s="359"/>
      <c r="Q75" s="359"/>
      <c r="R75" s="359"/>
      <c r="S75" s="359"/>
      <c r="T75" s="359"/>
      <c r="U75" s="359"/>
      <c r="V75" s="359"/>
      <c r="W75" s="359"/>
      <c r="X75" s="359"/>
      <c r="Y75" s="359"/>
      <c r="Z75" s="359"/>
      <c r="AA75" s="359"/>
      <c r="AB75" s="359"/>
      <c r="AC75" s="360"/>
      <c r="AD75" s="358"/>
      <c r="AE75" s="359"/>
      <c r="AF75" s="359"/>
      <c r="AG75" s="359"/>
      <c r="AH75" s="359"/>
      <c r="AI75" s="359"/>
      <c r="AJ75" s="359"/>
      <c r="AK75" s="359"/>
      <c r="AL75" s="359"/>
      <c r="AM75" s="359"/>
      <c r="AN75" s="359"/>
      <c r="AO75" s="359"/>
      <c r="AP75" s="359"/>
      <c r="AQ75" s="359"/>
      <c r="AR75" s="359"/>
      <c r="AS75" s="359"/>
      <c r="AT75" s="360"/>
      <c r="BK75" s="123"/>
      <c r="BL75" s="123"/>
      <c r="BM75" s="123"/>
    </row>
    <row r="76" spans="1:65" ht="15" customHeight="1" x14ac:dyDescent="0.2">
      <c r="A76" s="342" t="s">
        <v>1384</v>
      </c>
      <c r="B76" s="342"/>
      <c r="C76" s="342"/>
      <c r="D76" s="342"/>
      <c r="E76" s="342"/>
      <c r="F76" s="342"/>
      <c r="G76" s="342"/>
      <c r="H76" s="342"/>
      <c r="I76" s="342"/>
      <c r="J76" s="343" t="s">
        <v>1384</v>
      </c>
      <c r="K76" s="344"/>
      <c r="L76" s="344"/>
      <c r="M76" s="344"/>
      <c r="N76" s="344"/>
      <c r="O76" s="344"/>
      <c r="P76" s="344"/>
      <c r="Q76" s="344"/>
      <c r="R76" s="344"/>
      <c r="S76" s="344"/>
      <c r="T76" s="344"/>
      <c r="U76" s="344"/>
      <c r="V76" s="344"/>
      <c r="W76" s="344"/>
      <c r="X76" s="344"/>
      <c r="Y76" s="344"/>
      <c r="Z76" s="344"/>
      <c r="AA76" s="344"/>
      <c r="AB76" s="344"/>
      <c r="AC76" s="345"/>
      <c r="AD76" s="352" t="s">
        <v>1385</v>
      </c>
      <c r="AE76" s="353"/>
      <c r="AF76" s="353"/>
      <c r="AG76" s="353"/>
      <c r="AH76" s="353"/>
      <c r="AI76" s="353"/>
      <c r="AJ76" s="353"/>
      <c r="AK76" s="353"/>
      <c r="AL76" s="353"/>
      <c r="AM76" s="353"/>
      <c r="AN76" s="353"/>
      <c r="AO76" s="353"/>
      <c r="AP76" s="353"/>
      <c r="AQ76" s="353"/>
      <c r="AR76" s="353"/>
      <c r="AS76" s="353"/>
      <c r="AT76" s="354"/>
      <c r="BK76" s="123"/>
      <c r="BL76" s="123"/>
      <c r="BM76" s="123"/>
    </row>
    <row r="77" spans="1:65" ht="15" customHeight="1" x14ac:dyDescent="0.2">
      <c r="A77" s="342"/>
      <c r="B77" s="342"/>
      <c r="C77" s="342"/>
      <c r="D77" s="342"/>
      <c r="E77" s="342"/>
      <c r="F77" s="342"/>
      <c r="G77" s="342"/>
      <c r="H77" s="342"/>
      <c r="I77" s="342"/>
      <c r="J77" s="346"/>
      <c r="K77" s="347"/>
      <c r="L77" s="347"/>
      <c r="M77" s="347"/>
      <c r="N77" s="347"/>
      <c r="O77" s="347"/>
      <c r="P77" s="347"/>
      <c r="Q77" s="347"/>
      <c r="R77" s="347"/>
      <c r="S77" s="347"/>
      <c r="T77" s="347"/>
      <c r="U77" s="347"/>
      <c r="V77" s="347"/>
      <c r="W77" s="347"/>
      <c r="X77" s="347"/>
      <c r="Y77" s="347"/>
      <c r="Z77" s="347"/>
      <c r="AA77" s="347"/>
      <c r="AB77" s="347"/>
      <c r="AC77" s="348"/>
      <c r="AD77" s="355"/>
      <c r="AE77" s="356"/>
      <c r="AF77" s="356"/>
      <c r="AG77" s="356"/>
      <c r="AH77" s="356"/>
      <c r="AI77" s="356"/>
      <c r="AJ77" s="356"/>
      <c r="AK77" s="356"/>
      <c r="AL77" s="356"/>
      <c r="AM77" s="356"/>
      <c r="AN77" s="356"/>
      <c r="AO77" s="356"/>
      <c r="AP77" s="356"/>
      <c r="AQ77" s="356"/>
      <c r="AR77" s="356"/>
      <c r="AS77" s="356"/>
      <c r="AT77" s="357"/>
      <c r="BK77" s="123"/>
      <c r="BL77" s="123"/>
      <c r="BM77" s="123"/>
    </row>
    <row r="78" spans="1:65" ht="15" customHeight="1" x14ac:dyDescent="0.2">
      <c r="A78" s="342"/>
      <c r="B78" s="342"/>
      <c r="C78" s="342"/>
      <c r="D78" s="342"/>
      <c r="E78" s="342"/>
      <c r="F78" s="342"/>
      <c r="G78" s="342"/>
      <c r="H78" s="342"/>
      <c r="I78" s="342"/>
      <c r="J78" s="349"/>
      <c r="K78" s="350"/>
      <c r="L78" s="350"/>
      <c r="M78" s="350"/>
      <c r="N78" s="350"/>
      <c r="O78" s="350"/>
      <c r="P78" s="350"/>
      <c r="Q78" s="350"/>
      <c r="R78" s="350"/>
      <c r="S78" s="350"/>
      <c r="T78" s="350"/>
      <c r="U78" s="350"/>
      <c r="V78" s="350"/>
      <c r="W78" s="350"/>
      <c r="X78" s="350"/>
      <c r="Y78" s="350"/>
      <c r="Z78" s="350"/>
      <c r="AA78" s="350"/>
      <c r="AB78" s="350"/>
      <c r="AC78" s="351"/>
      <c r="AD78" s="358"/>
      <c r="AE78" s="359"/>
      <c r="AF78" s="359"/>
      <c r="AG78" s="359"/>
      <c r="AH78" s="359"/>
      <c r="AI78" s="359"/>
      <c r="AJ78" s="359"/>
      <c r="AK78" s="359"/>
      <c r="AL78" s="359"/>
      <c r="AM78" s="359"/>
      <c r="AN78" s="359"/>
      <c r="AO78" s="359"/>
      <c r="AP78" s="359"/>
      <c r="AQ78" s="359"/>
      <c r="AR78" s="359"/>
      <c r="AS78" s="359"/>
      <c r="AT78" s="360"/>
      <c r="BK78" s="123"/>
      <c r="BL78" s="123"/>
      <c r="BM78" s="123"/>
    </row>
    <row r="79" spans="1:65" ht="388.5" customHeight="1" x14ac:dyDescent="0.2">
      <c r="AR79" s="252"/>
      <c r="BK79" s="123"/>
      <c r="BL79" s="123"/>
      <c r="BM79" s="123"/>
    </row>
    <row r="80" spans="1:65" ht="161.25" customHeight="1" x14ac:dyDescent="0.2">
      <c r="J80" s="250" t="s">
        <v>1386</v>
      </c>
      <c r="BK80" s="123"/>
      <c r="BL80" s="123"/>
      <c r="BM80" s="123"/>
    </row>
    <row r="81" spans="1:65" ht="409.5" customHeight="1" x14ac:dyDescent="0.2">
      <c r="A81" s="250"/>
      <c r="B81" s="250"/>
      <c r="C81" s="250"/>
      <c r="D81" s="250"/>
      <c r="E81" s="249"/>
      <c r="F81" s="361" t="s">
        <v>1387</v>
      </c>
      <c r="G81" s="361"/>
      <c r="H81" s="361"/>
      <c r="I81" s="361"/>
      <c r="J81" s="361"/>
      <c r="K81" s="361"/>
      <c r="L81" s="361"/>
      <c r="M81" s="361"/>
      <c r="N81" s="361"/>
      <c r="O81" s="361"/>
      <c r="P81" s="361"/>
      <c r="Q81" s="361"/>
      <c r="R81" s="361"/>
      <c r="S81" s="361"/>
      <c r="T81" s="361"/>
      <c r="U81" s="361"/>
      <c r="V81" s="361"/>
      <c r="W81" s="361"/>
      <c r="X81" s="361"/>
      <c r="Y81" s="361"/>
      <c r="Z81" s="361"/>
      <c r="AA81" s="361"/>
      <c r="AB81" s="361"/>
      <c r="AC81" s="147"/>
      <c r="AD81" s="147"/>
      <c r="AE81" s="147"/>
      <c r="AF81" s="147"/>
      <c r="AG81" s="147"/>
      <c r="AH81" s="147"/>
      <c r="BK81" s="123"/>
      <c r="BL81" s="123"/>
      <c r="BM81" s="123"/>
    </row>
    <row r="82" spans="1:65" ht="60" customHeight="1" x14ac:dyDescent="0.2">
      <c r="A82" s="253" t="s">
        <v>871</v>
      </c>
      <c r="B82" s="253">
        <v>2016</v>
      </c>
      <c r="C82" s="253">
        <v>1</v>
      </c>
      <c r="D82" s="250"/>
      <c r="E82" s="249"/>
      <c r="F82" s="339" t="s">
        <v>11</v>
      </c>
      <c r="G82" s="340"/>
      <c r="H82" s="340"/>
      <c r="I82" s="341"/>
      <c r="K82" s="339" t="s">
        <v>25</v>
      </c>
      <c r="L82" s="340"/>
      <c r="M82" s="341"/>
      <c r="O82" s="339" t="s">
        <v>29</v>
      </c>
      <c r="P82" s="340"/>
      <c r="Q82" s="340"/>
      <c r="R82" s="340"/>
      <c r="S82" s="340"/>
      <c r="T82" s="340"/>
      <c r="U82" s="340"/>
      <c r="V82" s="340"/>
      <c r="W82" s="340"/>
      <c r="X82" s="340"/>
      <c r="Y82" s="340"/>
      <c r="Z82" s="340"/>
      <c r="AA82" s="341"/>
      <c r="AC82" s="123" t="s">
        <v>536</v>
      </c>
      <c r="AF82" s="123" t="s">
        <v>862</v>
      </c>
      <c r="AI82" s="362" t="s">
        <v>27</v>
      </c>
      <c r="AJ82" s="363"/>
      <c r="AK82" s="254"/>
      <c r="BK82" s="123"/>
      <c r="BL82" s="123"/>
      <c r="BM82" s="123"/>
    </row>
    <row r="83" spans="1:65" ht="60" customHeight="1" x14ac:dyDescent="0.2">
      <c r="A83" s="253" t="s">
        <v>41</v>
      </c>
      <c r="B83" s="253">
        <v>2017</v>
      </c>
      <c r="C83" s="253">
        <v>2</v>
      </c>
      <c r="D83" s="250"/>
      <c r="E83" s="249"/>
      <c r="F83" s="255" t="s">
        <v>22</v>
      </c>
      <c r="G83" s="339" t="s">
        <v>24</v>
      </c>
      <c r="H83" s="340"/>
      <c r="I83" s="341"/>
      <c r="K83" s="255" t="s">
        <v>22</v>
      </c>
      <c r="L83" s="255" t="s">
        <v>23</v>
      </c>
      <c r="M83" s="255" t="s">
        <v>24</v>
      </c>
      <c r="O83" s="255" t="s">
        <v>22</v>
      </c>
      <c r="P83" s="256" t="s">
        <v>23</v>
      </c>
      <c r="Q83" s="257"/>
      <c r="R83" s="257"/>
      <c r="S83" s="339" t="s">
        <v>24</v>
      </c>
      <c r="T83" s="340"/>
      <c r="U83" s="340"/>
      <c r="V83" s="340"/>
      <c r="W83" s="340"/>
      <c r="X83" s="340"/>
      <c r="Y83" s="340"/>
      <c r="Z83" s="340"/>
      <c r="AA83" s="341"/>
      <c r="AC83" s="123" t="s">
        <v>562</v>
      </c>
      <c r="AF83" s="123" t="s">
        <v>996</v>
      </c>
      <c r="AI83" s="256" t="s">
        <v>26</v>
      </c>
      <c r="AJ83" s="256" t="s">
        <v>23</v>
      </c>
      <c r="AK83" s="258"/>
      <c r="BK83" s="123"/>
      <c r="BL83" s="123"/>
      <c r="BM83" s="123"/>
    </row>
    <row r="84" spans="1:65" ht="96" customHeight="1" x14ac:dyDescent="0.2">
      <c r="A84" s="253" t="s">
        <v>42</v>
      </c>
      <c r="B84" s="253">
        <v>2018</v>
      </c>
      <c r="C84" s="253">
        <v>3</v>
      </c>
      <c r="D84" s="250"/>
      <c r="E84" s="249"/>
      <c r="F84" s="150" t="s">
        <v>688</v>
      </c>
      <c r="G84" s="333" t="s">
        <v>56</v>
      </c>
      <c r="H84" s="334"/>
      <c r="I84" s="335"/>
      <c r="K84" s="149" t="s">
        <v>1388</v>
      </c>
      <c r="L84" s="149">
        <v>5</v>
      </c>
      <c r="M84" s="149" t="s">
        <v>17</v>
      </c>
      <c r="O84" s="149" t="s">
        <v>1389</v>
      </c>
      <c r="P84" s="148">
        <v>1</v>
      </c>
      <c r="Q84" s="259"/>
      <c r="R84" s="259"/>
      <c r="S84" s="336" t="s">
        <v>30</v>
      </c>
      <c r="T84" s="337"/>
      <c r="U84" s="337"/>
      <c r="V84" s="337"/>
      <c r="W84" s="337"/>
      <c r="X84" s="337"/>
      <c r="Y84" s="337"/>
      <c r="Z84" s="337"/>
      <c r="AA84" s="338"/>
      <c r="AC84" s="123" t="s">
        <v>569</v>
      </c>
      <c r="AI84" s="151" t="s">
        <v>1390</v>
      </c>
      <c r="AJ84" s="260">
        <v>0.5</v>
      </c>
      <c r="AK84" s="261"/>
      <c r="BK84" s="123"/>
      <c r="BL84" s="123"/>
      <c r="BM84" s="123"/>
    </row>
    <row r="85" spans="1:65" ht="102" customHeight="1" x14ac:dyDescent="0.2">
      <c r="A85" s="253" t="s">
        <v>43</v>
      </c>
      <c r="B85" s="253">
        <v>2019</v>
      </c>
      <c r="C85" s="253">
        <v>4</v>
      </c>
      <c r="D85" s="250"/>
      <c r="E85" s="249"/>
      <c r="F85" s="262" t="s">
        <v>538</v>
      </c>
      <c r="G85" s="333" t="s">
        <v>57</v>
      </c>
      <c r="H85" s="334"/>
      <c r="I85" s="335"/>
      <c r="K85" s="149" t="s">
        <v>1391</v>
      </c>
      <c r="L85" s="149">
        <v>4</v>
      </c>
      <c r="M85" s="149" t="s">
        <v>18</v>
      </c>
      <c r="O85" s="149" t="s">
        <v>1392</v>
      </c>
      <c r="P85" s="148">
        <v>2</v>
      </c>
      <c r="Q85" s="259"/>
      <c r="R85" s="259"/>
      <c r="S85" s="336" t="s">
        <v>65</v>
      </c>
      <c r="T85" s="337"/>
      <c r="U85" s="337"/>
      <c r="V85" s="337"/>
      <c r="W85" s="337"/>
      <c r="X85" s="337"/>
      <c r="Y85" s="337"/>
      <c r="Z85" s="337"/>
      <c r="AA85" s="338"/>
      <c r="AC85" s="123" t="s">
        <v>578</v>
      </c>
      <c r="AI85" s="151" t="s">
        <v>1393</v>
      </c>
      <c r="AJ85" s="260">
        <v>1</v>
      </c>
      <c r="AK85" s="261"/>
      <c r="BK85" s="123"/>
      <c r="BL85" s="123"/>
      <c r="BM85" s="123"/>
    </row>
    <row r="86" spans="1:65" ht="95.25" customHeight="1" x14ac:dyDescent="0.2">
      <c r="A86" s="253" t="s">
        <v>44</v>
      </c>
      <c r="B86" s="253">
        <v>2020</v>
      </c>
      <c r="C86" s="253">
        <v>5</v>
      </c>
      <c r="D86" s="250"/>
      <c r="E86" s="249"/>
      <c r="F86" s="150" t="s">
        <v>611</v>
      </c>
      <c r="G86" s="333" t="s">
        <v>58</v>
      </c>
      <c r="H86" s="334"/>
      <c r="I86" s="335"/>
      <c r="K86" s="149" t="s">
        <v>874</v>
      </c>
      <c r="L86" s="149">
        <v>3</v>
      </c>
      <c r="M86" s="149" t="s">
        <v>19</v>
      </c>
      <c r="O86" s="149" t="s">
        <v>1394</v>
      </c>
      <c r="P86" s="148">
        <v>3</v>
      </c>
      <c r="Q86" s="259"/>
      <c r="R86" s="259"/>
      <c r="S86" s="336" t="s">
        <v>64</v>
      </c>
      <c r="T86" s="337"/>
      <c r="U86" s="337"/>
      <c r="V86" s="337"/>
      <c r="W86" s="337"/>
      <c r="X86" s="337"/>
      <c r="Y86" s="337"/>
      <c r="Z86" s="337"/>
      <c r="AA86" s="338"/>
      <c r="AC86" s="123" t="s">
        <v>628</v>
      </c>
      <c r="BK86" s="123"/>
      <c r="BL86" s="123"/>
      <c r="BM86" s="123"/>
    </row>
    <row r="87" spans="1:65" ht="90.75" customHeight="1" x14ac:dyDescent="0.2">
      <c r="A87" s="253" t="s">
        <v>45</v>
      </c>
      <c r="B87" s="250"/>
      <c r="C87" s="253">
        <v>6</v>
      </c>
      <c r="D87" s="250"/>
      <c r="E87" s="249"/>
      <c r="F87" s="150" t="s">
        <v>575</v>
      </c>
      <c r="G87" s="333" t="s">
        <v>59</v>
      </c>
      <c r="H87" s="334"/>
      <c r="I87" s="335"/>
      <c r="K87" s="149" t="s">
        <v>886</v>
      </c>
      <c r="L87" s="149">
        <v>2</v>
      </c>
      <c r="M87" s="149" t="s">
        <v>20</v>
      </c>
      <c r="O87" s="149" t="s">
        <v>1395</v>
      </c>
      <c r="P87" s="148">
        <v>4</v>
      </c>
      <c r="Q87" s="259"/>
      <c r="R87" s="259"/>
      <c r="S87" s="336" t="s">
        <v>63</v>
      </c>
      <c r="T87" s="337"/>
      <c r="U87" s="337"/>
      <c r="V87" s="337"/>
      <c r="W87" s="337"/>
      <c r="X87" s="337"/>
      <c r="Y87" s="337"/>
      <c r="Z87" s="337"/>
      <c r="AA87" s="338"/>
      <c r="AC87" s="123" t="s">
        <v>615</v>
      </c>
      <c r="BK87" s="123"/>
      <c r="BL87" s="123"/>
      <c r="BM87" s="123"/>
    </row>
    <row r="88" spans="1:65" ht="67.5" customHeight="1" x14ac:dyDescent="0.2">
      <c r="A88" s="253" t="s">
        <v>46</v>
      </c>
      <c r="B88" s="250"/>
      <c r="C88" s="253">
        <v>7</v>
      </c>
      <c r="D88" s="250"/>
      <c r="E88" s="249"/>
      <c r="F88" s="150" t="s">
        <v>567</v>
      </c>
      <c r="G88" s="333" t="s">
        <v>60</v>
      </c>
      <c r="H88" s="334"/>
      <c r="I88" s="335"/>
      <c r="K88" s="149" t="s">
        <v>1396</v>
      </c>
      <c r="L88" s="149">
        <v>1</v>
      </c>
      <c r="M88" s="149" t="s">
        <v>21</v>
      </c>
      <c r="P88" s="250"/>
      <c r="Q88" s="249"/>
      <c r="AA88" s="124"/>
      <c r="AB88" s="124"/>
      <c r="AC88" s="123" t="s">
        <v>648</v>
      </c>
      <c r="AD88" s="124"/>
      <c r="AE88" s="124"/>
      <c r="AF88" s="124"/>
      <c r="AG88" s="124"/>
      <c r="AH88" s="124"/>
      <c r="BK88" s="123"/>
      <c r="BL88" s="123"/>
      <c r="BM88" s="123"/>
    </row>
    <row r="89" spans="1:65" ht="60" customHeight="1" x14ac:dyDescent="0.2">
      <c r="A89" s="253" t="s">
        <v>47</v>
      </c>
      <c r="B89" s="250"/>
      <c r="C89" s="253">
        <v>8</v>
      </c>
      <c r="D89" s="250"/>
      <c r="E89" s="249"/>
      <c r="F89" s="149" t="s">
        <v>1397</v>
      </c>
      <c r="G89" s="330" t="s">
        <v>28</v>
      </c>
      <c r="H89" s="331"/>
      <c r="I89" s="332"/>
      <c r="K89" s="249"/>
      <c r="L89" s="124"/>
      <c r="P89" s="250"/>
      <c r="Q89" s="249"/>
      <c r="AA89" s="124"/>
      <c r="AB89" s="124"/>
      <c r="AC89" s="123" t="s">
        <v>673</v>
      </c>
      <c r="AD89" s="124"/>
      <c r="AE89" s="124"/>
      <c r="AF89" s="124"/>
      <c r="AG89" s="124"/>
      <c r="AH89" s="124"/>
      <c r="BK89" s="123"/>
      <c r="BL89" s="123"/>
      <c r="BM89" s="123"/>
    </row>
    <row r="90" spans="1:65" ht="74.25" customHeight="1" x14ac:dyDescent="0.2">
      <c r="A90" s="253" t="s">
        <v>48</v>
      </c>
      <c r="B90" s="250"/>
      <c r="C90" s="253">
        <v>9</v>
      </c>
      <c r="D90" s="250"/>
      <c r="E90" s="249"/>
      <c r="F90" s="149" t="s">
        <v>542</v>
      </c>
      <c r="G90" s="330" t="s">
        <v>61</v>
      </c>
      <c r="H90" s="331"/>
      <c r="I90" s="332"/>
      <c r="K90" s="249"/>
      <c r="L90" s="124"/>
      <c r="P90" s="250"/>
      <c r="Q90" s="249"/>
      <c r="AA90" s="124"/>
      <c r="AB90" s="124"/>
      <c r="AC90" s="123" t="s">
        <v>686</v>
      </c>
      <c r="AD90" s="124"/>
      <c r="AE90" s="124"/>
      <c r="AF90" s="124"/>
      <c r="AG90" s="124"/>
      <c r="AH90" s="124"/>
      <c r="BK90" s="123"/>
      <c r="BL90" s="123"/>
      <c r="BM90" s="123"/>
    </row>
    <row r="91" spans="1:65" ht="69.75" customHeight="1" x14ac:dyDescent="0.2">
      <c r="A91" s="253" t="s">
        <v>49</v>
      </c>
      <c r="B91" s="250"/>
      <c r="C91" s="253">
        <v>10</v>
      </c>
      <c r="D91" s="250"/>
      <c r="E91" s="249"/>
      <c r="F91" s="149" t="s">
        <v>555</v>
      </c>
      <c r="G91" s="330" t="s">
        <v>62</v>
      </c>
      <c r="H91" s="331"/>
      <c r="I91" s="332"/>
      <c r="K91" s="249"/>
      <c r="L91" s="124"/>
      <c r="M91" s="263"/>
      <c r="P91" s="250"/>
      <c r="Q91" s="249"/>
      <c r="AA91" s="124"/>
      <c r="AB91" s="124"/>
      <c r="AC91" s="123" t="s">
        <v>696</v>
      </c>
      <c r="AD91" s="124"/>
      <c r="AE91" s="124"/>
      <c r="AF91" s="124"/>
      <c r="AG91" s="124"/>
      <c r="AH91" s="124"/>
      <c r="BK91" s="123"/>
      <c r="BL91" s="123"/>
      <c r="BM91" s="123"/>
    </row>
    <row r="92" spans="1:65" ht="60" customHeight="1" x14ac:dyDescent="0.2">
      <c r="A92" s="264" t="s">
        <v>50</v>
      </c>
      <c r="C92" s="253">
        <v>11</v>
      </c>
      <c r="AC92" s="123" t="s">
        <v>713</v>
      </c>
      <c r="BK92" s="123"/>
      <c r="BL92" s="123"/>
      <c r="BM92" s="123"/>
    </row>
    <row r="93" spans="1:65" ht="60" customHeight="1" x14ac:dyDescent="0.2">
      <c r="A93" s="264" t="s">
        <v>1398</v>
      </c>
      <c r="C93" s="253">
        <v>12</v>
      </c>
      <c r="AC93" s="123" t="s">
        <v>726</v>
      </c>
      <c r="BK93" s="123"/>
      <c r="BL93" s="123"/>
      <c r="BM93" s="123"/>
    </row>
    <row r="94" spans="1:65" ht="60" customHeight="1" x14ac:dyDescent="0.2">
      <c r="C94" s="253">
        <v>13</v>
      </c>
      <c r="AC94" s="123" t="s">
        <v>737</v>
      </c>
      <c r="BK94" s="123"/>
      <c r="BL94" s="123"/>
      <c r="BM94" s="123"/>
    </row>
    <row r="95" spans="1:65" ht="60" customHeight="1" x14ac:dyDescent="0.2">
      <c r="C95" s="253">
        <v>14</v>
      </c>
      <c r="AC95" s="123" t="s">
        <v>750</v>
      </c>
      <c r="BK95" s="123"/>
      <c r="BL95" s="123"/>
      <c r="BM95" s="123"/>
    </row>
    <row r="96" spans="1:65" ht="60" customHeight="1" x14ac:dyDescent="0.2">
      <c r="C96" s="253">
        <v>15</v>
      </c>
      <c r="AC96" s="123" t="s">
        <v>759</v>
      </c>
      <c r="BK96" s="123"/>
      <c r="BL96" s="123"/>
      <c r="BM96" s="123"/>
    </row>
    <row r="97" spans="3:65" ht="60" customHeight="1" x14ac:dyDescent="0.2">
      <c r="C97" s="253">
        <v>16</v>
      </c>
      <c r="AC97" s="123" t="s">
        <v>768</v>
      </c>
      <c r="BK97" s="123"/>
      <c r="BL97" s="123"/>
      <c r="BM97" s="123"/>
    </row>
    <row r="98" spans="3:65" ht="60" customHeight="1" x14ac:dyDescent="0.2">
      <c r="C98" s="253">
        <v>17</v>
      </c>
      <c r="BK98" s="123"/>
      <c r="BL98" s="123"/>
      <c r="BM98" s="123"/>
    </row>
    <row r="99" spans="3:65" ht="60" customHeight="1" x14ac:dyDescent="0.2">
      <c r="C99" s="253">
        <v>18</v>
      </c>
      <c r="BK99" s="123"/>
      <c r="BL99" s="123"/>
      <c r="BM99" s="123"/>
    </row>
    <row r="100" spans="3:65" ht="60" customHeight="1" x14ac:dyDescent="0.2">
      <c r="C100" s="253">
        <v>19</v>
      </c>
      <c r="BK100" s="123"/>
      <c r="BL100" s="123"/>
      <c r="BM100" s="123"/>
    </row>
    <row r="101" spans="3:65" ht="60" customHeight="1" x14ac:dyDescent="0.2">
      <c r="C101" s="253">
        <v>20</v>
      </c>
      <c r="BK101" s="123"/>
      <c r="BL101" s="123"/>
      <c r="BM101" s="123"/>
    </row>
    <row r="102" spans="3:65" ht="60" customHeight="1" x14ac:dyDescent="0.2">
      <c r="C102" s="253">
        <v>21</v>
      </c>
      <c r="BK102" s="123"/>
      <c r="BL102" s="123"/>
      <c r="BM102" s="123"/>
    </row>
    <row r="103" spans="3:65" ht="60" customHeight="1" x14ac:dyDescent="0.2">
      <c r="C103" s="253">
        <v>22</v>
      </c>
      <c r="BK103" s="123"/>
      <c r="BL103" s="123"/>
      <c r="BM103" s="123"/>
    </row>
    <row r="104" spans="3:65" ht="60" customHeight="1" x14ac:dyDescent="0.2">
      <c r="C104" s="253">
        <v>23</v>
      </c>
    </row>
    <row r="105" spans="3:65" ht="60" customHeight="1" x14ac:dyDescent="0.2">
      <c r="C105" s="253">
        <v>24</v>
      </c>
    </row>
    <row r="106" spans="3:65" ht="60" customHeight="1" x14ac:dyDescent="0.2">
      <c r="C106" s="253">
        <v>25</v>
      </c>
    </row>
    <row r="107" spans="3:65" ht="60" customHeight="1" x14ac:dyDescent="0.2">
      <c r="C107" s="253">
        <v>26</v>
      </c>
    </row>
    <row r="108" spans="3:65" ht="60" customHeight="1" x14ac:dyDescent="0.2">
      <c r="C108" s="253">
        <v>27</v>
      </c>
    </row>
    <row r="109" spans="3:65" ht="60" customHeight="1" x14ac:dyDescent="0.2">
      <c r="C109" s="253">
        <v>28</v>
      </c>
    </row>
    <row r="110" spans="3:65" ht="60" customHeight="1" x14ac:dyDescent="0.2">
      <c r="C110" s="253">
        <v>29</v>
      </c>
    </row>
    <row r="111" spans="3:65" ht="60" customHeight="1" x14ac:dyDescent="0.2">
      <c r="C111" s="253">
        <v>30</v>
      </c>
    </row>
    <row r="112" spans="3:65" ht="60" customHeight="1" x14ac:dyDescent="0.2">
      <c r="C112" s="253">
        <v>31</v>
      </c>
    </row>
    <row r="113" ht="60" customHeight="1" x14ac:dyDescent="0.2"/>
    <row r="114" ht="60" customHeight="1" x14ac:dyDescent="0.2"/>
    <row r="115" ht="60" customHeight="1" x14ac:dyDescent="0.2"/>
    <row r="116" ht="60" customHeight="1" x14ac:dyDescent="0.2"/>
    <row r="117" ht="60" customHeight="1" x14ac:dyDescent="0.2"/>
    <row r="118" ht="60" customHeight="1" x14ac:dyDescent="0.2"/>
    <row r="119" ht="60" customHeight="1" x14ac:dyDescent="0.2"/>
    <row r="120" ht="60" customHeight="1" x14ac:dyDescent="0.2"/>
    <row r="121" ht="60" customHeight="1" x14ac:dyDescent="0.2"/>
    <row r="122" ht="60" customHeight="1" x14ac:dyDescent="0.2"/>
    <row r="123" ht="60" customHeight="1" x14ac:dyDescent="0.2"/>
    <row r="124" ht="60" customHeight="1" x14ac:dyDescent="0.2"/>
    <row r="125" ht="60" customHeight="1" x14ac:dyDescent="0.2"/>
    <row r="126" ht="60" customHeight="1" x14ac:dyDescent="0.2"/>
    <row r="127" ht="60" customHeight="1" x14ac:dyDescent="0.2"/>
    <row r="128" ht="60" customHeight="1" x14ac:dyDescent="0.2"/>
    <row r="129" ht="60" customHeight="1" x14ac:dyDescent="0.2"/>
    <row r="130" ht="60" customHeight="1" x14ac:dyDescent="0.2"/>
    <row r="131" ht="60" customHeight="1" x14ac:dyDescent="0.2"/>
    <row r="132" ht="60" customHeight="1" x14ac:dyDescent="0.2"/>
    <row r="133" ht="60" customHeight="1" x14ac:dyDescent="0.2"/>
    <row r="134" ht="60" customHeight="1" x14ac:dyDescent="0.2"/>
    <row r="135" ht="60" customHeight="1" x14ac:dyDescent="0.2"/>
    <row r="136" ht="60" customHeight="1" x14ac:dyDescent="0.2"/>
    <row r="137" ht="60" customHeight="1" x14ac:dyDescent="0.2"/>
    <row r="138" ht="60" customHeight="1" x14ac:dyDescent="0.2"/>
    <row r="139" ht="60" customHeight="1" x14ac:dyDescent="0.2"/>
    <row r="140" ht="60" customHeight="1" x14ac:dyDescent="0.2"/>
    <row r="141" ht="60" customHeight="1" x14ac:dyDescent="0.2"/>
    <row r="142" ht="60" customHeight="1" x14ac:dyDescent="0.2"/>
  </sheetData>
  <sheetProtection selectLockedCells="1"/>
  <autoFilter ref="A8:BM78" xr:uid="{BE7D672E-BCCF-4B55-93F8-2918CBF88C64}"/>
  <dataConsolidate/>
  <mergeCells count="55">
    <mergeCell ref="A1:B3"/>
    <mergeCell ref="C1:AR3"/>
    <mergeCell ref="AS1:AT1"/>
    <mergeCell ref="AS3:AT3"/>
    <mergeCell ref="A5:G6"/>
    <mergeCell ref="H5:H6"/>
    <mergeCell ref="I5:I6"/>
    <mergeCell ref="L5:L6"/>
    <mergeCell ref="M5:M6"/>
    <mergeCell ref="O5:O6"/>
    <mergeCell ref="P5:P6"/>
    <mergeCell ref="AS70:AT70"/>
    <mergeCell ref="AS71:AT71"/>
    <mergeCell ref="AS72:AT72"/>
    <mergeCell ref="A73:I75"/>
    <mergeCell ref="J73:AC75"/>
    <mergeCell ref="AD73:AT75"/>
    <mergeCell ref="A76:I78"/>
    <mergeCell ref="J76:AC78"/>
    <mergeCell ref="AD76:AT78"/>
    <mergeCell ref="F81:AB81"/>
    <mergeCell ref="F82:I82"/>
    <mergeCell ref="K82:M82"/>
    <mergeCell ref="O82:AA82"/>
    <mergeCell ref="AI82:AJ82"/>
    <mergeCell ref="G83:I83"/>
    <mergeCell ref="S83:AA83"/>
    <mergeCell ref="G84:I84"/>
    <mergeCell ref="S84:AA84"/>
    <mergeCell ref="G85:I85"/>
    <mergeCell ref="S85:AA85"/>
    <mergeCell ref="G90:I90"/>
    <mergeCell ref="G91:I91"/>
    <mergeCell ref="AU9:AU14"/>
    <mergeCell ref="AU15:AU16"/>
    <mergeCell ref="AU17:AU20"/>
    <mergeCell ref="AU21:AU29"/>
    <mergeCell ref="AU30:AU33"/>
    <mergeCell ref="AU34:AU38"/>
    <mergeCell ref="AU39:AU44"/>
    <mergeCell ref="AU45:AU47"/>
    <mergeCell ref="G86:I86"/>
    <mergeCell ref="S86:AA86"/>
    <mergeCell ref="G87:I87"/>
    <mergeCell ref="S87:AA87"/>
    <mergeCell ref="G88:I88"/>
    <mergeCell ref="G89:I89"/>
    <mergeCell ref="AU68:AU69"/>
    <mergeCell ref="AU70:AU72"/>
    <mergeCell ref="AU48:AU50"/>
    <mergeCell ref="AU51:AU54"/>
    <mergeCell ref="AU55:AU58"/>
    <mergeCell ref="AU59:AU62"/>
    <mergeCell ref="AU63:AU65"/>
    <mergeCell ref="AU66:AU67"/>
  </mergeCells>
  <conditionalFormatting sqref="R9 R11:R14 R48:R50 R55:R62">
    <cfRule type="cellIs" dxfId="114" priority="470" stopIfTrue="1" operator="between">
      <formula>4.5</formula>
      <formula>11</formula>
    </cfRule>
    <cfRule type="cellIs" dxfId="113" priority="471" stopIfTrue="1" operator="lessThan">
      <formula>4</formula>
    </cfRule>
    <cfRule type="cellIs" dxfId="112" priority="472" stopIfTrue="1" operator="greaterThan">
      <formula>11</formula>
    </cfRule>
    <cfRule type="cellIs" dxfId="111" priority="473" stopIfTrue="1" operator="equal">
      <formula>4</formula>
    </cfRule>
  </conditionalFormatting>
  <conditionalFormatting sqref="AE11">
    <cfRule type="iconSet" priority="469">
      <iconSet>
        <cfvo type="percent" val="0"/>
        <cfvo type="formula" val="$N$12-($N$12*0.3)"/>
        <cfvo type="formula" val="$N$12-($N$12*0.2)"/>
      </iconSet>
    </cfRule>
  </conditionalFormatting>
  <conditionalFormatting sqref="AG11">
    <cfRule type="iconSet" priority="468">
      <iconSet>
        <cfvo type="percent" val="0"/>
        <cfvo type="formula" val="$O$12-($O$12*0.3)"/>
        <cfvo type="formula" val="$O$12-($O$12*0.2)"/>
      </iconSet>
    </cfRule>
  </conditionalFormatting>
  <conditionalFormatting sqref="AE12">
    <cfRule type="iconSet" priority="467">
      <iconSet>
        <cfvo type="percent" val="0"/>
        <cfvo type="formula" val="$N$13-($N$13*0.3)"/>
        <cfvo type="formula" val="$N$13-($N$13*0.2)"/>
      </iconSet>
    </cfRule>
  </conditionalFormatting>
  <conditionalFormatting sqref="AG12">
    <cfRule type="iconSet" priority="466">
      <iconSet>
        <cfvo type="percent" val="0"/>
        <cfvo type="formula" val="$O$13-($O$13*0.3)"/>
        <cfvo type="formula" val="$O$13-($O$13*0.2)"/>
      </iconSet>
    </cfRule>
  </conditionalFormatting>
  <conditionalFormatting sqref="AE13">
    <cfRule type="iconSet" priority="465">
      <iconSet>
        <cfvo type="percent" val="0"/>
        <cfvo type="formula" val="$N$14-($N$14*0.3)"/>
        <cfvo type="formula" val="$N$14-($N$14*0.2)"/>
      </iconSet>
    </cfRule>
  </conditionalFormatting>
  <conditionalFormatting sqref="AG13">
    <cfRule type="iconSet" priority="464">
      <iconSet>
        <cfvo type="percent" val="0"/>
        <cfvo type="formula" val="$O$14-($O$14*0.3)"/>
        <cfvo type="formula" val="$O$14-($O$14*0.2)"/>
      </iconSet>
    </cfRule>
  </conditionalFormatting>
  <conditionalFormatting sqref="AE14">
    <cfRule type="iconSet" priority="463">
      <iconSet>
        <cfvo type="percent" val="0"/>
        <cfvo type="formula" val="$N$15-($N$15*0.3)"/>
        <cfvo type="formula" val="$N$15-($N$15*0.2)"/>
      </iconSet>
    </cfRule>
  </conditionalFormatting>
  <conditionalFormatting sqref="AG14">
    <cfRule type="iconSet" priority="462">
      <iconSet>
        <cfvo type="percent" val="0"/>
        <cfvo type="formula" val="$O$15-($O$15*0.3)"/>
        <cfvo type="formula" val="$O$15-($O$15*0.2)"/>
      </iconSet>
    </cfRule>
  </conditionalFormatting>
  <conditionalFormatting sqref="AG9">
    <cfRule type="iconSet" priority="461">
      <iconSet>
        <cfvo type="percent" val="0"/>
        <cfvo type="num" val="0.62"/>
        <cfvo type="num" val="0.75"/>
      </iconSet>
    </cfRule>
  </conditionalFormatting>
  <conditionalFormatting sqref="AG11">
    <cfRule type="iconSet" priority="460">
      <iconSet>
        <cfvo type="percent" val="0"/>
        <cfvo type="num" val="0.62"/>
        <cfvo type="num" val="0.75"/>
      </iconSet>
    </cfRule>
  </conditionalFormatting>
  <conditionalFormatting sqref="AG12">
    <cfRule type="iconSet" priority="459">
      <iconSet>
        <cfvo type="percent" val="0"/>
        <cfvo type="num" val="0.62"/>
        <cfvo type="num" val="0.75"/>
      </iconSet>
    </cfRule>
  </conditionalFormatting>
  <conditionalFormatting sqref="AG13">
    <cfRule type="iconSet" priority="458">
      <iconSet>
        <cfvo type="percent" val="0"/>
        <cfvo type="num" val="0.62"/>
        <cfvo type="num" val="0.75"/>
      </iconSet>
    </cfRule>
  </conditionalFormatting>
  <conditionalFormatting sqref="AG14">
    <cfRule type="iconSet" priority="457">
      <iconSet>
        <cfvo type="percent" val="0"/>
        <cfvo type="num" val="0.62"/>
        <cfvo type="num" val="0.75"/>
      </iconSet>
    </cfRule>
  </conditionalFormatting>
  <conditionalFormatting sqref="AE9">
    <cfRule type="iconSet" priority="474">
      <iconSet>
        <cfvo type="percent" val="0"/>
        <cfvo type="formula" val="#REF!-(#REF!*0.3)"/>
        <cfvo type="formula" val="#REF!-(#REF!*0.2)"/>
      </iconSet>
    </cfRule>
  </conditionalFormatting>
  <conditionalFormatting sqref="AG9">
    <cfRule type="iconSet" priority="475">
      <iconSet>
        <cfvo type="percent" val="0"/>
        <cfvo type="formula" val="#REF!-(#REF!*0.3)"/>
        <cfvo type="formula" val="#REF!-(#REF!*0.2)"/>
      </iconSet>
    </cfRule>
  </conditionalFormatting>
  <conditionalFormatting sqref="R10">
    <cfRule type="cellIs" dxfId="110" priority="449" stopIfTrue="1" operator="between">
      <formula>4.5</formula>
      <formula>11</formula>
    </cfRule>
    <cfRule type="cellIs" dxfId="109" priority="450" stopIfTrue="1" operator="lessThan">
      <formula>4</formula>
    </cfRule>
    <cfRule type="cellIs" dxfId="108" priority="451" stopIfTrue="1" operator="greaterThan">
      <formula>11</formula>
    </cfRule>
    <cfRule type="cellIs" dxfId="107" priority="452" stopIfTrue="1" operator="equal">
      <formula>4</formula>
    </cfRule>
  </conditionalFormatting>
  <conditionalFormatting sqref="AG10">
    <cfRule type="iconSet" priority="448">
      <iconSet>
        <cfvo type="percent" val="0"/>
        <cfvo type="num" val="0.62"/>
        <cfvo type="num" val="0.75"/>
      </iconSet>
    </cfRule>
  </conditionalFormatting>
  <conditionalFormatting sqref="AE10">
    <cfRule type="iconSet" priority="453">
      <iconSet>
        <cfvo type="percent" val="0"/>
        <cfvo type="formula" val="#REF!-(#REF!*0.3)"/>
        <cfvo type="formula" val="#REF!-(#REF!*0.2)"/>
      </iconSet>
    </cfRule>
  </conditionalFormatting>
  <conditionalFormatting sqref="AG10">
    <cfRule type="iconSet" priority="454">
      <iconSet>
        <cfvo type="percent" val="0"/>
        <cfvo type="formula" val="#REF!-(#REF!*0.3)"/>
        <cfvo type="formula" val="#REF!-(#REF!*0.2)"/>
      </iconSet>
    </cfRule>
  </conditionalFormatting>
  <conditionalFormatting sqref="AE10">
    <cfRule type="iconSet" priority="455">
      <iconSet>
        <cfvo type="percent" val="0"/>
        <cfvo type="num" val="0.37"/>
        <cfvo type="num" val="0.5"/>
      </iconSet>
    </cfRule>
  </conditionalFormatting>
  <conditionalFormatting sqref="AG10">
    <cfRule type="iconSet" priority="456">
      <iconSet>
        <cfvo type="percent" val="0"/>
        <cfvo type="num" val="0.62"/>
        <cfvo type="num" val="0.75"/>
      </iconSet>
    </cfRule>
  </conditionalFormatting>
  <conditionalFormatting sqref="R17">
    <cfRule type="cellIs" dxfId="106" priority="444" stopIfTrue="1" operator="between">
      <formula>4.5</formula>
      <formula>11</formula>
    </cfRule>
    <cfRule type="cellIs" dxfId="105" priority="445" stopIfTrue="1" operator="lessThan">
      <formula>4</formula>
    </cfRule>
    <cfRule type="cellIs" dxfId="104" priority="446" stopIfTrue="1" operator="greaterThan">
      <formula>11</formula>
    </cfRule>
    <cfRule type="cellIs" dxfId="103" priority="447" stopIfTrue="1" operator="equal">
      <formula>4</formula>
    </cfRule>
  </conditionalFormatting>
  <conditionalFormatting sqref="AE17:AE18">
    <cfRule type="iconSet" priority="442">
      <iconSet>
        <cfvo type="percent" val="0"/>
        <cfvo type="formula" val="#REF!-(#REF!*0.3)"/>
        <cfvo type="formula" val="#REF!-(#REF!*0.2)"/>
      </iconSet>
    </cfRule>
  </conditionalFormatting>
  <conditionalFormatting sqref="AE17:AE18">
    <cfRule type="iconSet" priority="441">
      <iconSet>
        <cfvo type="percent" val="0"/>
        <cfvo type="num" val="0.12"/>
        <cfvo type="num" val="0.25"/>
      </iconSet>
    </cfRule>
  </conditionalFormatting>
  <conditionalFormatting sqref="AE17:AE18">
    <cfRule type="iconSet" priority="443">
      <iconSet>
        <cfvo type="percent" val="0"/>
        <cfvo type="formula" val="#REF!-(#REF!*0.3)"/>
        <cfvo type="formula" val="#REF!-(#REF!*0.2)"/>
      </iconSet>
    </cfRule>
  </conditionalFormatting>
  <conditionalFormatting sqref="AG17:AG18">
    <cfRule type="iconSet" priority="439">
      <iconSet>
        <cfvo type="percent" val="0"/>
        <cfvo type="formula" val="#REF!-(#REF!*0.3)"/>
        <cfvo type="formula" val="#REF!-(#REF!*0.2)"/>
      </iconSet>
    </cfRule>
  </conditionalFormatting>
  <conditionalFormatting sqref="AG17:AG18">
    <cfRule type="iconSet" priority="438">
      <iconSet>
        <cfvo type="percent" val="0"/>
        <cfvo type="num" val="0.12"/>
        <cfvo type="num" val="0.25"/>
      </iconSet>
    </cfRule>
  </conditionalFormatting>
  <conditionalFormatting sqref="AG17:AG18">
    <cfRule type="iconSet" priority="440">
      <iconSet>
        <cfvo type="percent" val="0"/>
        <cfvo type="formula" val="#REF!-(#REF!*0.3)"/>
        <cfvo type="formula" val="#REF!-(#REF!*0.2)"/>
      </iconSet>
    </cfRule>
  </conditionalFormatting>
  <conditionalFormatting sqref="R19">
    <cfRule type="cellIs" dxfId="102" priority="434" stopIfTrue="1" operator="between">
      <formula>4.5</formula>
      <formula>11</formula>
    </cfRule>
    <cfRule type="cellIs" dxfId="101" priority="435" stopIfTrue="1" operator="lessThan">
      <formula>4</formula>
    </cfRule>
    <cfRule type="cellIs" dxfId="100" priority="436" stopIfTrue="1" operator="greaterThan">
      <formula>11</formula>
    </cfRule>
    <cfRule type="cellIs" dxfId="99" priority="437" stopIfTrue="1" operator="equal">
      <formula>4</formula>
    </cfRule>
  </conditionalFormatting>
  <conditionalFormatting sqref="R20">
    <cfRule type="cellIs" dxfId="98" priority="430" stopIfTrue="1" operator="between">
      <formula>4.5</formula>
      <formula>11</formula>
    </cfRule>
    <cfRule type="cellIs" dxfId="97" priority="431" stopIfTrue="1" operator="lessThan">
      <formula>4</formula>
    </cfRule>
    <cfRule type="cellIs" dxfId="96" priority="432" stopIfTrue="1" operator="greaterThan">
      <formula>11</formula>
    </cfRule>
    <cfRule type="cellIs" dxfId="95" priority="433" stopIfTrue="1" operator="equal">
      <formula>4</formula>
    </cfRule>
  </conditionalFormatting>
  <conditionalFormatting sqref="AE19:AE20">
    <cfRule type="iconSet" priority="428">
      <iconSet>
        <cfvo type="percent" val="0"/>
        <cfvo type="formula" val="#REF!-(#REF!*0.3)"/>
        <cfvo type="formula" val="#REF!-(#REF!*0.2)"/>
      </iconSet>
    </cfRule>
  </conditionalFormatting>
  <conditionalFormatting sqref="AE19:AE20">
    <cfRule type="iconSet" priority="427">
      <iconSet>
        <cfvo type="percent" val="0"/>
        <cfvo type="num" val="0.12"/>
        <cfvo type="num" val="0.25"/>
      </iconSet>
    </cfRule>
  </conditionalFormatting>
  <conditionalFormatting sqref="AE19:AE20">
    <cfRule type="iconSet" priority="429">
      <iconSet>
        <cfvo type="percent" val="0"/>
        <cfvo type="formula" val="#REF!-(#REF!*0.3)"/>
        <cfvo type="formula" val="#REF!-(#REF!*0.2)"/>
      </iconSet>
    </cfRule>
  </conditionalFormatting>
  <conditionalFormatting sqref="AG19:AG20">
    <cfRule type="iconSet" priority="425">
      <iconSet>
        <cfvo type="percent" val="0"/>
        <cfvo type="formula" val="#REF!-(#REF!*0.3)"/>
        <cfvo type="formula" val="#REF!-(#REF!*0.2)"/>
      </iconSet>
    </cfRule>
  </conditionalFormatting>
  <conditionalFormatting sqref="AG19:AG20">
    <cfRule type="iconSet" priority="424">
      <iconSet>
        <cfvo type="percent" val="0"/>
        <cfvo type="num" val="0.12"/>
        <cfvo type="num" val="0.25"/>
      </iconSet>
    </cfRule>
  </conditionalFormatting>
  <conditionalFormatting sqref="AG19:AG20">
    <cfRule type="iconSet" priority="426">
      <iconSet>
        <cfvo type="percent" val="0"/>
        <cfvo type="formula" val="#REF!-(#REF!*0.3)"/>
        <cfvo type="formula" val="#REF!-(#REF!*0.2)"/>
      </iconSet>
    </cfRule>
  </conditionalFormatting>
  <conditionalFormatting sqref="AE55">
    <cfRule type="iconSet" priority="418">
      <iconSet>
        <cfvo type="percent" val="0"/>
        <cfvo type="formula" val="$N$10-($N$10*0.3)"/>
        <cfvo type="formula" val="$N$10-($N$10*0.2)"/>
      </iconSet>
    </cfRule>
  </conditionalFormatting>
  <conditionalFormatting sqref="AG55">
    <cfRule type="iconSet" priority="417">
      <iconSet>
        <cfvo type="percent" val="0"/>
        <cfvo type="formula" val="$O$10-($O$10*0.3)"/>
        <cfvo type="formula" val="$O$10-($O$10*0.2)"/>
      </iconSet>
    </cfRule>
  </conditionalFormatting>
  <conditionalFormatting sqref="AE56">
    <cfRule type="iconSet" priority="416">
      <iconSet>
        <cfvo type="percent" val="0"/>
        <cfvo type="formula" val="$N$11-($N$11*0.3)"/>
        <cfvo type="formula" val="$N$11-($N$11*0.2)"/>
      </iconSet>
    </cfRule>
  </conditionalFormatting>
  <conditionalFormatting sqref="AG56">
    <cfRule type="iconSet" priority="415">
      <iconSet>
        <cfvo type="percent" val="0"/>
        <cfvo type="formula" val="$O$11-($O$11*0.3)"/>
        <cfvo type="formula" val="$O$11-($O$11*0.2)"/>
      </iconSet>
    </cfRule>
  </conditionalFormatting>
  <conditionalFormatting sqref="AE57">
    <cfRule type="iconSet" priority="414">
      <iconSet>
        <cfvo type="percent" val="0"/>
        <cfvo type="formula" val="$N$12-($N$12*0.3)"/>
        <cfvo type="formula" val="$N$12-($N$12*0.2)"/>
      </iconSet>
    </cfRule>
  </conditionalFormatting>
  <conditionalFormatting sqref="AG57">
    <cfRule type="iconSet" priority="413">
      <iconSet>
        <cfvo type="percent" val="0"/>
        <cfvo type="formula" val="$O$12-($O$12*0.3)"/>
        <cfvo type="formula" val="$O$12-($O$12*0.2)"/>
      </iconSet>
    </cfRule>
  </conditionalFormatting>
  <conditionalFormatting sqref="AE58">
    <cfRule type="iconSet" priority="412">
      <iconSet>
        <cfvo type="percent" val="0"/>
        <cfvo type="formula" val="$N$13-($N$13*0.3)"/>
        <cfvo type="formula" val="$N$13-($N$13*0.2)"/>
      </iconSet>
    </cfRule>
  </conditionalFormatting>
  <conditionalFormatting sqref="AG58">
    <cfRule type="iconSet" priority="411">
      <iconSet>
        <cfvo type="percent" val="0"/>
        <cfvo type="formula" val="$O$13-($O$13*0.3)"/>
        <cfvo type="formula" val="$O$13-($O$13*0.2)"/>
      </iconSet>
    </cfRule>
  </conditionalFormatting>
  <conditionalFormatting sqref="AE59">
    <cfRule type="iconSet" priority="410">
      <iconSet>
        <cfvo type="percent" val="0"/>
        <cfvo type="formula" val="$N$14-($N$14*0.3)"/>
        <cfvo type="formula" val="$N$14-($N$14*0.2)"/>
      </iconSet>
    </cfRule>
  </conditionalFormatting>
  <conditionalFormatting sqref="AG59">
    <cfRule type="iconSet" priority="409">
      <iconSet>
        <cfvo type="percent" val="0"/>
        <cfvo type="formula" val="$O$14-($O$14*0.3)"/>
        <cfvo type="formula" val="$O$14-($O$14*0.2)"/>
      </iconSet>
    </cfRule>
  </conditionalFormatting>
  <conditionalFormatting sqref="AE60">
    <cfRule type="iconSet" priority="408">
      <iconSet>
        <cfvo type="percent" val="0"/>
        <cfvo type="formula" val="$N$15-($N$15*0.3)"/>
        <cfvo type="formula" val="$N$15-($N$15*0.2)"/>
      </iconSet>
    </cfRule>
  </conditionalFormatting>
  <conditionalFormatting sqref="AG60">
    <cfRule type="iconSet" priority="407">
      <iconSet>
        <cfvo type="percent" val="0"/>
        <cfvo type="formula" val="$O$15-($O$15*0.3)"/>
        <cfvo type="formula" val="$O$15-($O$15*0.2)"/>
      </iconSet>
    </cfRule>
  </conditionalFormatting>
  <conditionalFormatting sqref="AG55">
    <cfRule type="iconSet" priority="406">
      <iconSet>
        <cfvo type="percent" val="0"/>
        <cfvo type="num" val="0.62"/>
        <cfvo type="num" val="0.75"/>
      </iconSet>
    </cfRule>
  </conditionalFormatting>
  <conditionalFormatting sqref="AG56">
    <cfRule type="iconSet" priority="405">
      <iconSet>
        <cfvo type="percent" val="0"/>
        <cfvo type="num" val="0.62"/>
        <cfvo type="num" val="0.75"/>
      </iconSet>
    </cfRule>
  </conditionalFormatting>
  <conditionalFormatting sqref="AG57">
    <cfRule type="iconSet" priority="404">
      <iconSet>
        <cfvo type="percent" val="0"/>
        <cfvo type="num" val="0.62"/>
        <cfvo type="num" val="0.75"/>
      </iconSet>
    </cfRule>
  </conditionalFormatting>
  <conditionalFormatting sqref="AG58">
    <cfRule type="iconSet" priority="403">
      <iconSet>
        <cfvo type="percent" val="0"/>
        <cfvo type="num" val="0.62"/>
        <cfvo type="num" val="0.75"/>
      </iconSet>
    </cfRule>
  </conditionalFormatting>
  <conditionalFormatting sqref="AG59">
    <cfRule type="iconSet" priority="402">
      <iconSet>
        <cfvo type="percent" val="0"/>
        <cfvo type="num" val="0.62"/>
        <cfvo type="num" val="0.75"/>
      </iconSet>
    </cfRule>
  </conditionalFormatting>
  <conditionalFormatting sqref="AG60">
    <cfRule type="iconSet" priority="401">
      <iconSet>
        <cfvo type="percent" val="0"/>
        <cfvo type="num" val="0.62"/>
        <cfvo type="num" val="0.75"/>
      </iconSet>
    </cfRule>
  </conditionalFormatting>
  <conditionalFormatting sqref="AE61:AE62 AE48:AE50">
    <cfRule type="iconSet" priority="419">
      <iconSet>
        <cfvo type="percent" val="0"/>
        <cfvo type="formula" val="#REF!-(#REF!*0.3)"/>
        <cfvo type="formula" val="#REF!-(#REF!*0.2)"/>
      </iconSet>
    </cfRule>
  </conditionalFormatting>
  <conditionalFormatting sqref="AG61:AG62 AG48:AG50">
    <cfRule type="iconSet" priority="420">
      <iconSet>
        <cfvo type="percent" val="0"/>
        <cfvo type="formula" val="#REF!-(#REF!*0.3)"/>
        <cfvo type="formula" val="#REF!-(#REF!*0.2)"/>
      </iconSet>
    </cfRule>
  </conditionalFormatting>
  <conditionalFormatting sqref="AG61:AG62 AG48:AG50">
    <cfRule type="iconSet" priority="421">
      <iconSet>
        <cfvo type="percent" val="0"/>
        <cfvo type="num" val="0.62"/>
        <cfvo type="num" val="0.75"/>
      </iconSet>
    </cfRule>
  </conditionalFormatting>
  <conditionalFormatting sqref="AE55:AE62 AE48:AE50">
    <cfRule type="iconSet" priority="422">
      <iconSet>
        <cfvo type="percent" val="0"/>
        <cfvo type="num" val="0.37"/>
        <cfvo type="num" val="0.5"/>
      </iconSet>
    </cfRule>
  </conditionalFormatting>
  <conditionalFormatting sqref="AG55:AG62 AG48:AG50">
    <cfRule type="iconSet" priority="423">
      <iconSet>
        <cfvo type="percent" val="0"/>
        <cfvo type="num" val="0.62"/>
        <cfvo type="num" val="0.75"/>
      </iconSet>
    </cfRule>
  </conditionalFormatting>
  <conditionalFormatting sqref="R30:R33">
    <cfRule type="cellIs" dxfId="94" priority="393" stopIfTrue="1" operator="between">
      <formula>4.5</formula>
      <formula>11</formula>
    </cfRule>
    <cfRule type="cellIs" dxfId="93" priority="394" stopIfTrue="1" operator="lessThan">
      <formula>4</formula>
    </cfRule>
    <cfRule type="cellIs" dxfId="92" priority="395" stopIfTrue="1" operator="greaterThan">
      <formula>11</formula>
    </cfRule>
    <cfRule type="cellIs" dxfId="91" priority="396" stopIfTrue="1" operator="equal">
      <formula>4</formula>
    </cfRule>
  </conditionalFormatting>
  <conditionalFormatting sqref="AE30">
    <cfRule type="iconSet" priority="392">
      <iconSet>
        <cfvo type="percent" val="0"/>
        <cfvo type="formula" val="$N$10-($N$10*0.3)"/>
        <cfvo type="formula" val="$N$10-($N$10*0.2)"/>
      </iconSet>
    </cfRule>
  </conditionalFormatting>
  <conditionalFormatting sqref="AG30">
    <cfRule type="iconSet" priority="391">
      <iconSet>
        <cfvo type="percent" val="0"/>
        <cfvo type="formula" val="$O$10-($O$10*0.3)"/>
        <cfvo type="formula" val="$O$10-($O$10*0.2)"/>
      </iconSet>
    </cfRule>
  </conditionalFormatting>
  <conditionalFormatting sqref="AE31">
    <cfRule type="iconSet" priority="390">
      <iconSet>
        <cfvo type="percent" val="0"/>
        <cfvo type="formula" val="$N$11-($N$11*0.3)"/>
        <cfvo type="formula" val="$N$11-($N$11*0.2)"/>
      </iconSet>
    </cfRule>
  </conditionalFormatting>
  <conditionalFormatting sqref="AG31">
    <cfRule type="iconSet" priority="389">
      <iconSet>
        <cfvo type="percent" val="0"/>
        <cfvo type="formula" val="$O$11-($O$11*0.3)"/>
        <cfvo type="formula" val="$O$11-($O$11*0.2)"/>
      </iconSet>
    </cfRule>
  </conditionalFormatting>
  <conditionalFormatting sqref="AE32">
    <cfRule type="iconSet" priority="388">
      <iconSet>
        <cfvo type="percent" val="0"/>
        <cfvo type="formula" val="$N$12-($N$12*0.3)"/>
        <cfvo type="formula" val="$N$12-($N$12*0.2)"/>
      </iconSet>
    </cfRule>
  </conditionalFormatting>
  <conditionalFormatting sqref="AG32">
    <cfRule type="iconSet" priority="387">
      <iconSet>
        <cfvo type="percent" val="0"/>
        <cfvo type="formula" val="$O$12-($O$12*0.3)"/>
        <cfvo type="formula" val="$O$12-($O$12*0.2)"/>
      </iconSet>
    </cfRule>
  </conditionalFormatting>
  <conditionalFormatting sqref="AG30">
    <cfRule type="iconSet" priority="386">
      <iconSet>
        <cfvo type="percent" val="0"/>
        <cfvo type="num" val="0.62"/>
        <cfvo type="num" val="0.75"/>
      </iconSet>
    </cfRule>
  </conditionalFormatting>
  <conditionalFormatting sqref="AG31">
    <cfRule type="iconSet" priority="385">
      <iconSet>
        <cfvo type="percent" val="0"/>
        <cfvo type="num" val="0.62"/>
        <cfvo type="num" val="0.75"/>
      </iconSet>
    </cfRule>
  </conditionalFormatting>
  <conditionalFormatting sqref="AG32">
    <cfRule type="iconSet" priority="384">
      <iconSet>
        <cfvo type="percent" val="0"/>
        <cfvo type="num" val="0.62"/>
        <cfvo type="num" val="0.75"/>
      </iconSet>
    </cfRule>
  </conditionalFormatting>
  <conditionalFormatting sqref="AG33">
    <cfRule type="iconSet" priority="383">
      <iconSet>
        <cfvo type="percent" val="0"/>
        <cfvo type="num" val="0.62"/>
        <cfvo type="num" val="0.75"/>
      </iconSet>
    </cfRule>
  </conditionalFormatting>
  <conditionalFormatting sqref="AE33">
    <cfRule type="iconSet" priority="397">
      <iconSet>
        <cfvo type="percent" val="0"/>
        <cfvo type="formula" val="#REF!-(#REF!*0.3)"/>
        <cfvo type="formula" val="#REF!-(#REF!*0.2)"/>
      </iconSet>
    </cfRule>
  </conditionalFormatting>
  <conditionalFormatting sqref="AG33">
    <cfRule type="iconSet" priority="398">
      <iconSet>
        <cfvo type="percent" val="0"/>
        <cfvo type="formula" val="#REF!-(#REF!*0.3)"/>
        <cfvo type="formula" val="#REF!-(#REF!*0.2)"/>
      </iconSet>
    </cfRule>
  </conditionalFormatting>
  <conditionalFormatting sqref="AE30:AE33">
    <cfRule type="iconSet" priority="399">
      <iconSet>
        <cfvo type="percent" val="0"/>
        <cfvo type="num" val="0.37"/>
        <cfvo type="num" val="0.5"/>
      </iconSet>
    </cfRule>
  </conditionalFormatting>
  <conditionalFormatting sqref="AG30:AG33">
    <cfRule type="iconSet" priority="400">
      <iconSet>
        <cfvo type="percent" val="0"/>
        <cfvo type="num" val="0.62"/>
        <cfvo type="num" val="0.75"/>
      </iconSet>
    </cfRule>
  </conditionalFormatting>
  <conditionalFormatting sqref="R15">
    <cfRule type="cellIs" dxfId="90" priority="379" stopIfTrue="1" operator="between">
      <formula>4.5</formula>
      <formula>11</formula>
    </cfRule>
    <cfRule type="cellIs" dxfId="89" priority="380" stopIfTrue="1" operator="lessThan">
      <formula>4</formula>
    </cfRule>
    <cfRule type="cellIs" dxfId="88" priority="381" stopIfTrue="1" operator="greaterThan">
      <formula>11</formula>
    </cfRule>
    <cfRule type="cellIs" dxfId="87" priority="382" stopIfTrue="1" operator="equal">
      <formula>4</formula>
    </cfRule>
  </conditionalFormatting>
  <conditionalFormatting sqref="AE9 AE11:AE14">
    <cfRule type="iconSet" priority="476">
      <iconSet>
        <cfvo type="percent" val="0"/>
        <cfvo type="num" val="0.37"/>
        <cfvo type="num" val="0.5"/>
      </iconSet>
    </cfRule>
  </conditionalFormatting>
  <conditionalFormatting sqref="AG9 AG11:AG14">
    <cfRule type="iconSet" priority="477">
      <iconSet>
        <cfvo type="percent" val="0"/>
        <cfvo type="num" val="0.62"/>
        <cfvo type="num" val="0.75"/>
      </iconSet>
    </cfRule>
  </conditionalFormatting>
  <conditionalFormatting sqref="R45:R47">
    <cfRule type="cellIs" dxfId="86" priority="371" stopIfTrue="1" operator="between">
      <formula>4.5</formula>
      <formula>11</formula>
    </cfRule>
    <cfRule type="cellIs" dxfId="85" priority="372" stopIfTrue="1" operator="lessThan">
      <formula>4</formula>
    </cfRule>
    <cfRule type="cellIs" dxfId="84" priority="373" stopIfTrue="1" operator="greaterThan">
      <formula>11</formula>
    </cfRule>
    <cfRule type="cellIs" dxfId="83" priority="374" stopIfTrue="1" operator="equal">
      <formula>4</formula>
    </cfRule>
  </conditionalFormatting>
  <conditionalFormatting sqref="R16">
    <cfRule type="cellIs" dxfId="82" priority="375" stopIfTrue="1" operator="between">
      <formula>4.5</formula>
      <formula>11</formula>
    </cfRule>
  </conditionalFormatting>
  <conditionalFormatting sqref="R16">
    <cfRule type="cellIs" dxfId="81" priority="376" stopIfTrue="1" operator="lessThan">
      <formula>4</formula>
    </cfRule>
  </conditionalFormatting>
  <conditionalFormatting sqref="R16">
    <cfRule type="cellIs" dxfId="80" priority="377" stopIfTrue="1" operator="greaterThan">
      <formula>11</formula>
    </cfRule>
  </conditionalFormatting>
  <conditionalFormatting sqref="R16">
    <cfRule type="cellIs" dxfId="79" priority="378" stopIfTrue="1" operator="equal">
      <formula>4</formula>
    </cfRule>
  </conditionalFormatting>
  <conditionalFormatting sqref="AE45:AE47">
    <cfRule type="iconSet" priority="366">
      <iconSet>
        <cfvo type="percent" val="0"/>
        <cfvo type="formula" val="$M$10-($M$10*0.3)"/>
        <cfvo type="formula" val="$M$10-($M$10*0.2)"/>
      </iconSet>
    </cfRule>
  </conditionalFormatting>
  <conditionalFormatting sqref="AE45:AE47">
    <cfRule type="iconSet" priority="365">
      <iconSet>
        <cfvo type="percent" val="0"/>
        <cfvo type="formula" val="#REF!-(#REF!*0.3)"/>
        <cfvo type="formula" val="#REF!-(#REF!*0.2)"/>
      </iconSet>
    </cfRule>
  </conditionalFormatting>
  <conditionalFormatting sqref="AE45:AE47">
    <cfRule type="iconSet" priority="364">
      <iconSet>
        <cfvo type="percent" val="0"/>
        <cfvo type="num" val="0.12"/>
        <cfvo type="num" val="0.25"/>
      </iconSet>
    </cfRule>
  </conditionalFormatting>
  <conditionalFormatting sqref="AE45:AE47">
    <cfRule type="iconSet" priority="367">
      <iconSet>
        <cfvo type="percent" val="0"/>
        <cfvo type="num" val="0.12"/>
        <cfvo type="num" val="0.25"/>
      </iconSet>
    </cfRule>
  </conditionalFormatting>
  <conditionalFormatting sqref="AG45:AG47">
    <cfRule type="iconSet" priority="368">
      <iconSet>
        <cfvo type="percent" val="0"/>
        <cfvo type="formula" val="$M$12-($M$12*0.3)"/>
        <cfvo type="formula" val="$M$12-($M$12*0.2)"/>
      </iconSet>
    </cfRule>
  </conditionalFormatting>
  <conditionalFormatting sqref="AG45:AG47">
    <cfRule type="iconSet" priority="369">
      <iconSet>
        <cfvo type="percent" val="0"/>
        <cfvo type="formula" val="#REF!-(#REF!*0.3)"/>
        <cfvo type="formula" val="#REF!-(#REF!*0.2)"/>
      </iconSet>
    </cfRule>
  </conditionalFormatting>
  <conditionalFormatting sqref="AG45:AG47">
    <cfRule type="iconSet" priority="370">
      <iconSet>
        <cfvo type="percent" val="0"/>
        <cfvo type="num" val="0.12"/>
        <cfvo type="num" val="0.25"/>
      </iconSet>
    </cfRule>
  </conditionalFormatting>
  <conditionalFormatting sqref="R63:R65">
    <cfRule type="cellIs" dxfId="78" priority="360" stopIfTrue="1" operator="between">
      <formula>4.5</formula>
      <formula>11</formula>
    </cfRule>
    <cfRule type="cellIs" dxfId="77" priority="361" stopIfTrue="1" operator="lessThan">
      <formula>4</formula>
    </cfRule>
    <cfRule type="cellIs" dxfId="76" priority="362" stopIfTrue="1" operator="greaterThan">
      <formula>11</formula>
    </cfRule>
    <cfRule type="cellIs" dxfId="75" priority="363" stopIfTrue="1" operator="equal">
      <formula>4</formula>
    </cfRule>
  </conditionalFormatting>
  <conditionalFormatting sqref="AG63">
    <cfRule type="iconSet" priority="357">
      <iconSet>
        <cfvo type="percent" val="0"/>
        <cfvo type="formula" val="$M$12-($M$12*0.3)"/>
        <cfvo type="formula" val="$M$12-($M$12*0.2)"/>
      </iconSet>
    </cfRule>
  </conditionalFormatting>
  <conditionalFormatting sqref="AG63">
    <cfRule type="iconSet" priority="358">
      <iconSet>
        <cfvo type="percent" val="0"/>
        <cfvo type="formula" val="#REF!-(#REF!*0.3)"/>
        <cfvo type="formula" val="#REF!-(#REF!*0.2)"/>
      </iconSet>
    </cfRule>
  </conditionalFormatting>
  <conditionalFormatting sqref="AG63">
    <cfRule type="iconSet" priority="359">
      <iconSet>
        <cfvo type="percent" val="0"/>
        <cfvo type="num" val="0.12"/>
        <cfvo type="num" val="0.25"/>
      </iconSet>
    </cfRule>
  </conditionalFormatting>
  <conditionalFormatting sqref="AG64">
    <cfRule type="iconSet" priority="353">
      <iconSet>
        <cfvo type="percent" val="0"/>
        <cfvo type="formula" val="$O$12-($O$12*0.3)"/>
        <cfvo type="formula" val="$O$12-($O$12*0.2)"/>
      </iconSet>
    </cfRule>
  </conditionalFormatting>
  <conditionalFormatting sqref="AG64">
    <cfRule type="iconSet" priority="352">
      <iconSet>
        <cfvo type="percent" val="0"/>
        <cfvo type="num" val="0.62"/>
        <cfvo type="num" val="0.75"/>
      </iconSet>
    </cfRule>
  </conditionalFormatting>
  <conditionalFormatting sqref="AG64">
    <cfRule type="iconSet" priority="354">
      <iconSet>
        <cfvo type="percent" val="0"/>
        <cfvo type="num" val="0.62"/>
        <cfvo type="num" val="0.75"/>
      </iconSet>
    </cfRule>
  </conditionalFormatting>
  <conditionalFormatting sqref="AE64">
    <cfRule type="iconSet" priority="350">
      <iconSet>
        <cfvo type="percent" val="0"/>
        <cfvo type="formula" val="$M$12-($M$12*0.3)"/>
        <cfvo type="formula" val="$M$12-($M$12*0.2)"/>
      </iconSet>
    </cfRule>
  </conditionalFormatting>
  <conditionalFormatting sqref="AE64">
    <cfRule type="iconSet" priority="349">
      <iconSet>
        <cfvo type="percent" val="0"/>
        <cfvo type="formula" val="#REF!-(#REF!*0.3)"/>
        <cfvo type="formula" val="#REF!-(#REF!*0.2)"/>
      </iconSet>
    </cfRule>
  </conditionalFormatting>
  <conditionalFormatting sqref="AE64">
    <cfRule type="iconSet" priority="348">
      <iconSet>
        <cfvo type="percent" val="0"/>
        <cfvo type="num" val="0.12"/>
        <cfvo type="num" val="0.25"/>
      </iconSet>
    </cfRule>
  </conditionalFormatting>
  <conditionalFormatting sqref="AE64">
    <cfRule type="iconSet" priority="351">
      <iconSet>
        <cfvo type="percent" val="0"/>
        <cfvo type="num" val="0.12"/>
        <cfvo type="num" val="0.25"/>
      </iconSet>
    </cfRule>
  </conditionalFormatting>
  <conditionalFormatting sqref="AE65">
    <cfRule type="iconSet" priority="346">
      <iconSet>
        <cfvo type="percent" val="0"/>
        <cfvo type="formula" val="$M$12-($M$12*0.3)"/>
        <cfvo type="formula" val="$M$12-($M$12*0.2)"/>
      </iconSet>
    </cfRule>
  </conditionalFormatting>
  <conditionalFormatting sqref="AE65">
    <cfRule type="iconSet" priority="345">
      <iconSet>
        <cfvo type="percent" val="0"/>
        <cfvo type="formula" val="#REF!-(#REF!*0.3)"/>
        <cfvo type="formula" val="#REF!-(#REF!*0.2)"/>
      </iconSet>
    </cfRule>
  </conditionalFormatting>
  <conditionalFormatting sqref="AE65">
    <cfRule type="iconSet" priority="344">
      <iconSet>
        <cfvo type="percent" val="0"/>
        <cfvo type="num" val="0.12"/>
        <cfvo type="num" val="0.25"/>
      </iconSet>
    </cfRule>
  </conditionalFormatting>
  <conditionalFormatting sqref="AE65">
    <cfRule type="iconSet" priority="347">
      <iconSet>
        <cfvo type="percent" val="0"/>
        <cfvo type="num" val="0.12"/>
        <cfvo type="num" val="0.25"/>
      </iconSet>
    </cfRule>
  </conditionalFormatting>
  <conditionalFormatting sqref="AE63">
    <cfRule type="iconSet" priority="342">
      <iconSet>
        <cfvo type="percent" val="0"/>
        <cfvo type="formula" val="$M$12-($M$12*0.3)"/>
        <cfvo type="formula" val="$M$12-($M$12*0.2)"/>
      </iconSet>
    </cfRule>
  </conditionalFormatting>
  <conditionalFormatting sqref="AE63">
    <cfRule type="iconSet" priority="341">
      <iconSet>
        <cfvo type="percent" val="0"/>
        <cfvo type="formula" val="#REF!-(#REF!*0.3)"/>
        <cfvo type="formula" val="#REF!-(#REF!*0.2)"/>
      </iconSet>
    </cfRule>
  </conditionalFormatting>
  <conditionalFormatting sqref="AE63">
    <cfRule type="iconSet" priority="340">
      <iconSet>
        <cfvo type="percent" val="0"/>
        <cfvo type="num" val="0.12"/>
        <cfvo type="num" val="0.25"/>
      </iconSet>
    </cfRule>
  </conditionalFormatting>
  <conditionalFormatting sqref="AE63">
    <cfRule type="iconSet" priority="343">
      <iconSet>
        <cfvo type="percent" val="0"/>
        <cfvo type="num" val="0.12"/>
        <cfvo type="num" val="0.25"/>
      </iconSet>
    </cfRule>
  </conditionalFormatting>
  <conditionalFormatting sqref="AG65">
    <cfRule type="iconSet" priority="355">
      <iconSet>
        <cfvo type="percent" val="0"/>
        <cfvo type="formula" val="$O$14-($O$14*0.3)"/>
        <cfvo type="formula" val="$O$14-($O$14*0.2)"/>
      </iconSet>
    </cfRule>
  </conditionalFormatting>
  <conditionalFormatting sqref="AG65">
    <cfRule type="iconSet" priority="356">
      <iconSet>
        <cfvo type="percent" val="0"/>
        <cfvo type="num" val="0.62"/>
        <cfvo type="num" val="0.75"/>
      </iconSet>
    </cfRule>
  </conditionalFormatting>
  <conditionalFormatting sqref="R68">
    <cfRule type="cellIs" dxfId="74" priority="336" stopIfTrue="1" operator="between">
      <formula>4.5</formula>
      <formula>11</formula>
    </cfRule>
    <cfRule type="cellIs" dxfId="73" priority="337" stopIfTrue="1" operator="lessThan">
      <formula>4</formula>
    </cfRule>
    <cfRule type="cellIs" dxfId="72" priority="338" stopIfTrue="1" operator="greaterThan">
      <formula>11</formula>
    </cfRule>
    <cfRule type="cellIs" dxfId="71" priority="339" stopIfTrue="1" operator="equal">
      <formula>4</formula>
    </cfRule>
  </conditionalFormatting>
  <conditionalFormatting sqref="AG68">
    <cfRule type="iconSet" priority="333">
      <iconSet>
        <cfvo type="percent" val="0"/>
        <cfvo type="formula" val="$M$12-($M$12*0.3)"/>
        <cfvo type="formula" val="$M$12-($M$12*0.2)"/>
      </iconSet>
    </cfRule>
  </conditionalFormatting>
  <conditionalFormatting sqref="AG68">
    <cfRule type="iconSet" priority="334">
      <iconSet>
        <cfvo type="percent" val="0"/>
        <cfvo type="formula" val="#REF!-(#REF!*0.3)"/>
        <cfvo type="formula" val="#REF!-(#REF!*0.2)"/>
      </iconSet>
    </cfRule>
  </conditionalFormatting>
  <conditionalFormatting sqref="AG68">
    <cfRule type="iconSet" priority="335">
      <iconSet>
        <cfvo type="percent" val="0"/>
        <cfvo type="num" val="0.12"/>
        <cfvo type="num" val="0.25"/>
      </iconSet>
    </cfRule>
  </conditionalFormatting>
  <conditionalFormatting sqref="AE68">
    <cfRule type="iconSet" priority="331">
      <iconSet>
        <cfvo type="percent" val="0"/>
        <cfvo type="formula" val="$N$11-($N$11*0.3)"/>
        <cfvo type="formula" val="$N$11-($N$11*0.2)"/>
      </iconSet>
    </cfRule>
  </conditionalFormatting>
  <conditionalFormatting sqref="AE68">
    <cfRule type="iconSet" priority="332">
      <iconSet>
        <cfvo type="percent" val="0"/>
        <cfvo type="num" val="0.37"/>
        <cfvo type="num" val="0.5"/>
      </iconSet>
    </cfRule>
  </conditionalFormatting>
  <conditionalFormatting sqref="AE69">
    <cfRule type="iconSet" priority="329">
      <iconSet>
        <cfvo type="percent" val="0"/>
        <cfvo type="formula" val="$N$11-($N$11*0.3)"/>
        <cfvo type="formula" val="$N$11-($N$11*0.2)"/>
      </iconSet>
    </cfRule>
  </conditionalFormatting>
  <conditionalFormatting sqref="AE69">
    <cfRule type="iconSet" priority="330">
      <iconSet>
        <cfvo type="percent" val="0"/>
        <cfvo type="num" val="0.37"/>
        <cfvo type="num" val="0.5"/>
      </iconSet>
    </cfRule>
  </conditionalFormatting>
  <conditionalFormatting sqref="AG69">
    <cfRule type="iconSet" priority="326">
      <iconSet>
        <cfvo type="percent" val="0"/>
        <cfvo type="formula" val="$M$12-($M$12*0.3)"/>
        <cfvo type="formula" val="$M$12-($M$12*0.2)"/>
      </iconSet>
    </cfRule>
  </conditionalFormatting>
  <conditionalFormatting sqref="AG69">
    <cfRule type="iconSet" priority="327">
      <iconSet>
        <cfvo type="percent" val="0"/>
        <cfvo type="formula" val="#REF!-(#REF!*0.3)"/>
        <cfvo type="formula" val="#REF!-(#REF!*0.2)"/>
      </iconSet>
    </cfRule>
  </conditionalFormatting>
  <conditionalFormatting sqref="AG69">
    <cfRule type="iconSet" priority="328">
      <iconSet>
        <cfvo type="percent" val="0"/>
        <cfvo type="num" val="0.12"/>
        <cfvo type="num" val="0.25"/>
      </iconSet>
    </cfRule>
  </conditionalFormatting>
  <conditionalFormatting sqref="R69">
    <cfRule type="cellIs" dxfId="70" priority="322" stopIfTrue="1" operator="between">
      <formula>4.5</formula>
      <formula>11</formula>
    </cfRule>
    <cfRule type="cellIs" dxfId="69" priority="323" stopIfTrue="1" operator="lessThan">
      <formula>4</formula>
    </cfRule>
    <cfRule type="cellIs" dxfId="68" priority="324" stopIfTrue="1" operator="greaterThan">
      <formula>11</formula>
    </cfRule>
    <cfRule type="cellIs" dxfId="67" priority="325" stopIfTrue="1" operator="equal">
      <formula>4</formula>
    </cfRule>
  </conditionalFormatting>
  <conditionalFormatting sqref="R66">
    <cfRule type="cellIs" dxfId="66" priority="318" stopIfTrue="1" operator="between">
      <formula>4.5</formula>
      <formula>11</formula>
    </cfRule>
    <cfRule type="cellIs" dxfId="65" priority="319" stopIfTrue="1" operator="lessThan">
      <formula>4</formula>
    </cfRule>
    <cfRule type="cellIs" dxfId="64" priority="320" stopIfTrue="1" operator="greaterThan">
      <formula>11</formula>
    </cfRule>
    <cfRule type="cellIs" dxfId="63" priority="321" stopIfTrue="1" operator="equal">
      <formula>4</formula>
    </cfRule>
  </conditionalFormatting>
  <conditionalFormatting sqref="AE66">
    <cfRule type="iconSet" priority="315">
      <iconSet>
        <cfvo type="percent" val="0"/>
        <cfvo type="formula" val="$N$10-($N$10*0.3)"/>
        <cfvo type="formula" val="$N$10-($N$10*0.2)"/>
      </iconSet>
    </cfRule>
  </conditionalFormatting>
  <conditionalFormatting sqref="AG66">
    <cfRule type="iconSet" priority="314">
      <iconSet>
        <cfvo type="percent" val="0"/>
        <cfvo type="formula" val="$O$10-($O$10*0.3)"/>
        <cfvo type="formula" val="$O$10-($O$10*0.2)"/>
      </iconSet>
    </cfRule>
  </conditionalFormatting>
  <conditionalFormatting sqref="AG66">
    <cfRule type="iconSet" priority="313">
      <iconSet>
        <cfvo type="percent" val="0"/>
        <cfvo type="num" val="0.62"/>
        <cfvo type="num" val="0.75"/>
      </iconSet>
    </cfRule>
  </conditionalFormatting>
  <conditionalFormatting sqref="AE66">
    <cfRule type="iconSet" priority="316">
      <iconSet>
        <cfvo type="percent" val="0"/>
        <cfvo type="num" val="0.37"/>
        <cfvo type="num" val="0.5"/>
      </iconSet>
    </cfRule>
  </conditionalFormatting>
  <conditionalFormatting sqref="AG66">
    <cfRule type="iconSet" priority="317">
      <iconSet>
        <cfvo type="percent" val="0"/>
        <cfvo type="num" val="0.62"/>
        <cfvo type="num" val="0.75"/>
      </iconSet>
    </cfRule>
  </conditionalFormatting>
  <conditionalFormatting sqref="R67">
    <cfRule type="cellIs" dxfId="62" priority="309" stopIfTrue="1" operator="between">
      <formula>4.5</formula>
      <formula>11</formula>
    </cfRule>
    <cfRule type="cellIs" dxfId="61" priority="310" stopIfTrue="1" operator="lessThan">
      <formula>4</formula>
    </cfRule>
    <cfRule type="cellIs" dxfId="60" priority="311" stopIfTrue="1" operator="greaterThan">
      <formula>11</formula>
    </cfRule>
    <cfRule type="cellIs" dxfId="59" priority="312" stopIfTrue="1" operator="equal">
      <formula>4</formula>
    </cfRule>
  </conditionalFormatting>
  <conditionalFormatting sqref="AE67">
    <cfRule type="iconSet" priority="306">
      <iconSet>
        <cfvo type="percent" val="0"/>
        <cfvo type="formula" val="$N$12-($N$12*0.3)"/>
        <cfvo type="formula" val="$N$12-($N$12*0.2)"/>
      </iconSet>
    </cfRule>
  </conditionalFormatting>
  <conditionalFormatting sqref="AG67">
    <cfRule type="iconSet" priority="305">
      <iconSet>
        <cfvo type="percent" val="0"/>
        <cfvo type="formula" val="$O$12-($O$12*0.3)"/>
        <cfvo type="formula" val="$O$12-($O$12*0.2)"/>
      </iconSet>
    </cfRule>
  </conditionalFormatting>
  <conditionalFormatting sqref="AG67">
    <cfRule type="iconSet" priority="304">
      <iconSet>
        <cfvo type="percent" val="0"/>
        <cfvo type="num" val="0.62"/>
        <cfvo type="num" val="0.75"/>
      </iconSet>
    </cfRule>
  </conditionalFormatting>
  <conditionalFormatting sqref="AE67">
    <cfRule type="iconSet" priority="307">
      <iconSet>
        <cfvo type="percent" val="0"/>
        <cfvo type="num" val="0.37"/>
        <cfvo type="num" val="0.5"/>
      </iconSet>
    </cfRule>
  </conditionalFormatting>
  <conditionalFormatting sqref="AG67">
    <cfRule type="iconSet" priority="308">
      <iconSet>
        <cfvo type="percent" val="0"/>
        <cfvo type="num" val="0.62"/>
        <cfvo type="num" val="0.75"/>
      </iconSet>
    </cfRule>
  </conditionalFormatting>
  <conditionalFormatting sqref="R70:R72">
    <cfRule type="cellIs" dxfId="58" priority="294" stopIfTrue="1" operator="between">
      <formula>4.5</formula>
      <formula>11</formula>
    </cfRule>
    <cfRule type="cellIs" dxfId="57" priority="295" stopIfTrue="1" operator="lessThan">
      <formula>4</formula>
    </cfRule>
    <cfRule type="cellIs" dxfId="56" priority="296" stopIfTrue="1" operator="greaterThan">
      <formula>11</formula>
    </cfRule>
    <cfRule type="cellIs" dxfId="55" priority="297" stopIfTrue="1" operator="equal">
      <formula>4</formula>
    </cfRule>
  </conditionalFormatting>
  <conditionalFormatting sqref="AC70">
    <cfRule type="iconSet" priority="293">
      <iconSet>
        <cfvo type="percent" val="0"/>
        <cfvo type="formula" val="$L$10-($L$10*0.3)"/>
        <cfvo type="formula" val="$L$10-($L$10*0.2)"/>
      </iconSet>
    </cfRule>
  </conditionalFormatting>
  <conditionalFormatting sqref="AE70">
    <cfRule type="iconSet" priority="292">
      <iconSet>
        <cfvo type="percent" val="0"/>
        <cfvo type="formula" val="$M$10-($M$10*0.3)"/>
        <cfvo type="formula" val="$M$10-($M$10*0.2)"/>
      </iconSet>
    </cfRule>
  </conditionalFormatting>
  <conditionalFormatting sqref="AG70">
    <cfRule type="iconSet" priority="291">
      <iconSet>
        <cfvo type="percent" val="0"/>
        <cfvo type="formula" val="$N$10-($N$10*0.3)"/>
        <cfvo type="formula" val="$N$10-($N$10*0.2)"/>
      </iconSet>
    </cfRule>
  </conditionalFormatting>
  <conditionalFormatting sqref="AC71">
    <cfRule type="iconSet" priority="290">
      <iconSet>
        <cfvo type="percent" val="0"/>
        <cfvo type="formula" val="$L$11-($L$11*0.3)"/>
        <cfvo type="formula" val="$L$11-($L$11*0.2)"/>
      </iconSet>
    </cfRule>
  </conditionalFormatting>
  <conditionalFormatting sqref="AE71">
    <cfRule type="iconSet" priority="289">
      <iconSet>
        <cfvo type="percent" val="0"/>
        <cfvo type="formula" val="$M$11-($M$11*0.3)"/>
        <cfvo type="formula" val="$M$11-($M$11*0.2)"/>
      </iconSet>
    </cfRule>
  </conditionalFormatting>
  <conditionalFormatting sqref="AG71">
    <cfRule type="iconSet" priority="288">
      <iconSet>
        <cfvo type="percent" val="0"/>
        <cfvo type="formula" val="$N$11-($N$11*0.3)"/>
        <cfvo type="formula" val="$N$11-($N$11*0.2)"/>
      </iconSet>
    </cfRule>
  </conditionalFormatting>
  <conditionalFormatting sqref="AC70">
    <cfRule type="iconSet" priority="287">
      <iconSet>
        <cfvo type="percent" val="0"/>
        <cfvo type="formula" val="#REF!-(#REF!*0.3)"/>
        <cfvo type="formula" val="#REF!-(#REF!*0.2)"/>
      </iconSet>
    </cfRule>
  </conditionalFormatting>
  <conditionalFormatting sqref="AC70">
    <cfRule type="iconSet" priority="286">
      <iconSet>
        <cfvo type="percent" val="0"/>
        <cfvo type="num" val="0.12"/>
        <cfvo type="num" val="0.25"/>
      </iconSet>
    </cfRule>
  </conditionalFormatting>
  <conditionalFormatting sqref="AC71">
    <cfRule type="iconSet" priority="285">
      <iconSet>
        <cfvo type="percent" val="0"/>
        <cfvo type="formula" val="#REF!-(#REF!*0.3)"/>
        <cfvo type="formula" val="#REF!-(#REF!*0.2)"/>
      </iconSet>
    </cfRule>
  </conditionalFormatting>
  <conditionalFormatting sqref="AC71">
    <cfRule type="iconSet" priority="284">
      <iconSet>
        <cfvo type="percent" val="0"/>
        <cfvo type="num" val="0.12"/>
        <cfvo type="num" val="0.25"/>
      </iconSet>
    </cfRule>
  </conditionalFormatting>
  <conditionalFormatting sqref="AC72">
    <cfRule type="iconSet" priority="283">
      <iconSet>
        <cfvo type="percent" val="0"/>
        <cfvo type="formula" val="#REF!-(#REF!*0.3)"/>
        <cfvo type="formula" val="#REF!-(#REF!*0.2)"/>
      </iconSet>
    </cfRule>
  </conditionalFormatting>
  <conditionalFormatting sqref="AC72">
    <cfRule type="iconSet" priority="282">
      <iconSet>
        <cfvo type="percent" val="0"/>
        <cfvo type="num" val="0.12"/>
        <cfvo type="num" val="0.25"/>
      </iconSet>
    </cfRule>
  </conditionalFormatting>
  <conditionalFormatting sqref="AG70">
    <cfRule type="iconSet" priority="281">
      <iconSet>
        <cfvo type="percent" val="0"/>
        <cfvo type="num" val="0.62"/>
        <cfvo type="num" val="0.75"/>
      </iconSet>
    </cfRule>
  </conditionalFormatting>
  <conditionalFormatting sqref="AG71">
    <cfRule type="iconSet" priority="280">
      <iconSet>
        <cfvo type="percent" val="0"/>
        <cfvo type="num" val="0.62"/>
        <cfvo type="num" val="0.75"/>
      </iconSet>
    </cfRule>
  </conditionalFormatting>
  <conditionalFormatting sqref="AG72">
    <cfRule type="iconSet" priority="279">
      <iconSet>
        <cfvo type="percent" val="0"/>
        <cfvo type="num" val="0.62"/>
        <cfvo type="num" val="0.75"/>
      </iconSet>
    </cfRule>
  </conditionalFormatting>
  <conditionalFormatting sqref="AC72">
    <cfRule type="iconSet" priority="298">
      <iconSet>
        <cfvo type="percent" val="0"/>
        <cfvo type="formula" val="#REF!-(#REF!*0.3)"/>
        <cfvo type="formula" val="#REF!-(#REF!*0.2)"/>
      </iconSet>
    </cfRule>
  </conditionalFormatting>
  <conditionalFormatting sqref="AE72">
    <cfRule type="iconSet" priority="299">
      <iconSet>
        <cfvo type="percent" val="0"/>
        <cfvo type="formula" val="#REF!-(#REF!*0.3)"/>
        <cfvo type="formula" val="#REF!-(#REF!*0.2)"/>
      </iconSet>
    </cfRule>
  </conditionalFormatting>
  <conditionalFormatting sqref="AG72">
    <cfRule type="iconSet" priority="300">
      <iconSet>
        <cfvo type="percent" val="0"/>
        <cfvo type="formula" val="#REF!-(#REF!*0.3)"/>
        <cfvo type="formula" val="#REF!-(#REF!*0.2)"/>
      </iconSet>
    </cfRule>
  </conditionalFormatting>
  <conditionalFormatting sqref="AC70:AC72">
    <cfRule type="iconSet" priority="301">
      <iconSet>
        <cfvo type="percent" val="0"/>
        <cfvo type="num" val="0.12"/>
        <cfvo type="num" val="0.25"/>
      </iconSet>
    </cfRule>
  </conditionalFormatting>
  <conditionalFormatting sqref="AE70:AE72">
    <cfRule type="iconSet" priority="302">
      <iconSet>
        <cfvo type="percent" val="0"/>
        <cfvo type="num" val="0.37"/>
        <cfvo type="num" val="0.5"/>
      </iconSet>
    </cfRule>
  </conditionalFormatting>
  <conditionalFormatting sqref="AG70:AG72">
    <cfRule type="iconSet" priority="303">
      <iconSet>
        <cfvo type="percent" val="0"/>
        <cfvo type="num" val="0.62"/>
        <cfvo type="num" val="0.75"/>
      </iconSet>
    </cfRule>
  </conditionalFormatting>
  <conditionalFormatting sqref="R34 R36:R38">
    <cfRule type="cellIs" dxfId="54" priority="271" stopIfTrue="1" operator="between">
      <formula>4.5</formula>
      <formula>11</formula>
    </cfRule>
    <cfRule type="cellIs" dxfId="53" priority="272" stopIfTrue="1" operator="lessThan">
      <formula>4</formula>
    </cfRule>
    <cfRule type="cellIs" dxfId="52" priority="273" stopIfTrue="1" operator="greaterThan">
      <formula>11</formula>
    </cfRule>
    <cfRule type="cellIs" dxfId="51" priority="274" stopIfTrue="1" operator="equal">
      <formula>4</formula>
    </cfRule>
  </conditionalFormatting>
  <conditionalFormatting sqref="AE34">
    <cfRule type="iconSet" priority="270">
      <iconSet>
        <cfvo type="percent" val="0"/>
        <cfvo type="formula" val="$N$11-($N$11*0.3)"/>
        <cfvo type="formula" val="$N$11-($N$11*0.2)"/>
      </iconSet>
    </cfRule>
  </conditionalFormatting>
  <conditionalFormatting sqref="AG34">
    <cfRule type="iconSet" priority="269">
      <iconSet>
        <cfvo type="percent" val="0"/>
        <cfvo type="formula" val="$O$11-($O$11*0.3)"/>
        <cfvo type="formula" val="$O$11-($O$11*0.2)"/>
      </iconSet>
    </cfRule>
  </conditionalFormatting>
  <conditionalFormatting sqref="AE36">
    <cfRule type="iconSet" priority="268">
      <iconSet>
        <cfvo type="percent" val="0"/>
        <cfvo type="formula" val="$N$12-($N$12*0.3)"/>
        <cfvo type="formula" val="$N$12-($N$12*0.2)"/>
      </iconSet>
    </cfRule>
  </conditionalFormatting>
  <conditionalFormatting sqref="AG36">
    <cfRule type="iconSet" priority="267">
      <iconSet>
        <cfvo type="percent" val="0"/>
        <cfvo type="formula" val="$O$12-($O$12*0.3)"/>
        <cfvo type="formula" val="$O$12-($O$12*0.2)"/>
      </iconSet>
    </cfRule>
  </conditionalFormatting>
  <conditionalFormatting sqref="AE37">
    <cfRule type="iconSet" priority="266">
      <iconSet>
        <cfvo type="percent" val="0"/>
        <cfvo type="formula" val="$N$13-($N$13*0.3)"/>
        <cfvo type="formula" val="$N$13-($N$13*0.2)"/>
      </iconSet>
    </cfRule>
  </conditionalFormatting>
  <conditionalFormatting sqref="AG37">
    <cfRule type="iconSet" priority="265">
      <iconSet>
        <cfvo type="percent" val="0"/>
        <cfvo type="formula" val="$O$13-($O$13*0.3)"/>
        <cfvo type="formula" val="$O$13-($O$13*0.2)"/>
      </iconSet>
    </cfRule>
  </conditionalFormatting>
  <conditionalFormatting sqref="AG34">
    <cfRule type="iconSet" priority="264">
      <iconSet>
        <cfvo type="percent" val="0"/>
        <cfvo type="num" val="0.62"/>
        <cfvo type="num" val="0.75"/>
      </iconSet>
    </cfRule>
  </conditionalFormatting>
  <conditionalFormatting sqref="AG36">
    <cfRule type="iconSet" priority="263">
      <iconSet>
        <cfvo type="percent" val="0"/>
        <cfvo type="num" val="0.62"/>
        <cfvo type="num" val="0.75"/>
      </iconSet>
    </cfRule>
  </conditionalFormatting>
  <conditionalFormatting sqref="AG37">
    <cfRule type="iconSet" priority="262">
      <iconSet>
        <cfvo type="percent" val="0"/>
        <cfvo type="num" val="0.62"/>
        <cfvo type="num" val="0.75"/>
      </iconSet>
    </cfRule>
  </conditionalFormatting>
  <conditionalFormatting sqref="AG38">
    <cfRule type="iconSet" priority="261">
      <iconSet>
        <cfvo type="percent" val="0"/>
        <cfvo type="num" val="0.62"/>
        <cfvo type="num" val="0.75"/>
      </iconSet>
    </cfRule>
  </conditionalFormatting>
  <conditionalFormatting sqref="AE38">
    <cfRule type="iconSet" priority="275">
      <iconSet>
        <cfvo type="percent" val="0"/>
        <cfvo type="formula" val="#REF!-(#REF!*0.3)"/>
        <cfvo type="formula" val="#REF!-(#REF!*0.2)"/>
      </iconSet>
    </cfRule>
  </conditionalFormatting>
  <conditionalFormatting sqref="AG38">
    <cfRule type="iconSet" priority="276">
      <iconSet>
        <cfvo type="percent" val="0"/>
        <cfvo type="formula" val="#REF!-(#REF!*0.3)"/>
        <cfvo type="formula" val="#REF!-(#REF!*0.2)"/>
      </iconSet>
    </cfRule>
  </conditionalFormatting>
  <conditionalFormatting sqref="AE34 AE36:AE38">
    <cfRule type="iconSet" priority="277">
      <iconSet>
        <cfvo type="percent" val="0"/>
        <cfvo type="num" val="0.37"/>
        <cfvo type="num" val="0.5"/>
      </iconSet>
    </cfRule>
  </conditionalFormatting>
  <conditionalFormatting sqref="AG34 AG36:AG38">
    <cfRule type="iconSet" priority="278">
      <iconSet>
        <cfvo type="percent" val="0"/>
        <cfvo type="num" val="0.62"/>
        <cfvo type="num" val="0.75"/>
      </iconSet>
    </cfRule>
  </conditionalFormatting>
  <conditionalFormatting sqref="AE35">
    <cfRule type="iconSet" priority="258">
      <iconSet>
        <cfvo type="percent" val="0"/>
        <cfvo type="formula" val="$N$11-($N$11*0.3)"/>
        <cfvo type="formula" val="$N$11-($N$11*0.2)"/>
      </iconSet>
    </cfRule>
  </conditionalFormatting>
  <conditionalFormatting sqref="AG35">
    <cfRule type="iconSet" priority="257">
      <iconSet>
        <cfvo type="percent" val="0"/>
        <cfvo type="formula" val="$O$11-($O$11*0.3)"/>
        <cfvo type="formula" val="$O$11-($O$11*0.2)"/>
      </iconSet>
    </cfRule>
  </conditionalFormatting>
  <conditionalFormatting sqref="AG35">
    <cfRule type="iconSet" priority="256">
      <iconSet>
        <cfvo type="percent" val="0"/>
        <cfvo type="num" val="0.62"/>
        <cfvo type="num" val="0.75"/>
      </iconSet>
    </cfRule>
  </conditionalFormatting>
  <conditionalFormatting sqref="AE35">
    <cfRule type="iconSet" priority="259">
      <iconSet>
        <cfvo type="percent" val="0"/>
        <cfvo type="num" val="0.37"/>
        <cfvo type="num" val="0.5"/>
      </iconSet>
    </cfRule>
  </conditionalFormatting>
  <conditionalFormatting sqref="AG35">
    <cfRule type="iconSet" priority="260">
      <iconSet>
        <cfvo type="percent" val="0"/>
        <cfvo type="num" val="0.62"/>
        <cfvo type="num" val="0.75"/>
      </iconSet>
    </cfRule>
  </conditionalFormatting>
  <conditionalFormatting sqref="R35">
    <cfRule type="cellIs" dxfId="50" priority="252" stopIfTrue="1" operator="between">
      <formula>4.5</formula>
      <formula>11</formula>
    </cfRule>
    <cfRule type="cellIs" dxfId="49" priority="253" stopIfTrue="1" operator="lessThan">
      <formula>4</formula>
    </cfRule>
    <cfRule type="cellIs" dxfId="48" priority="254" stopIfTrue="1" operator="greaterThan">
      <formula>11</formula>
    </cfRule>
    <cfRule type="cellIs" dxfId="47" priority="255" stopIfTrue="1" operator="equal">
      <formula>4</formula>
    </cfRule>
  </conditionalFormatting>
  <conditionalFormatting sqref="R39:R44">
    <cfRule type="cellIs" dxfId="46" priority="248" stopIfTrue="1" operator="between">
      <formula>4.5</formula>
      <formula>11</formula>
    </cfRule>
    <cfRule type="cellIs" dxfId="45" priority="249" stopIfTrue="1" operator="lessThan">
      <formula>4</formula>
    </cfRule>
    <cfRule type="cellIs" dxfId="44" priority="250" stopIfTrue="1" operator="greaterThan">
      <formula>11</formula>
    </cfRule>
    <cfRule type="cellIs" dxfId="43" priority="251" stopIfTrue="1" operator="equal">
      <formula>4</formula>
    </cfRule>
  </conditionalFormatting>
  <conditionalFormatting sqref="AE42:AE44">
    <cfRule type="iconSet" priority="246">
      <iconSet>
        <cfvo type="percent" val="0"/>
        <cfvo type="formula" val="$N$12-($N$12*0.3)"/>
        <cfvo type="formula" val="$N$12-($N$12*0.2)"/>
      </iconSet>
    </cfRule>
  </conditionalFormatting>
  <conditionalFormatting sqref="AE42:AE44">
    <cfRule type="iconSet" priority="247">
      <iconSet>
        <cfvo type="percent" val="0"/>
        <cfvo type="num" val="0.37"/>
        <cfvo type="num" val="0.5"/>
      </iconSet>
    </cfRule>
  </conditionalFormatting>
  <conditionalFormatting sqref="AE39">
    <cfRule type="iconSet" priority="244">
      <iconSet>
        <cfvo type="percent" val="0"/>
        <cfvo type="formula" val="$M$10-($M$10*0.3)"/>
        <cfvo type="formula" val="$M$10-($M$10*0.2)"/>
      </iconSet>
    </cfRule>
  </conditionalFormatting>
  <conditionalFormatting sqref="AE39">
    <cfRule type="iconSet" priority="243">
      <iconSet>
        <cfvo type="percent" val="0"/>
        <cfvo type="formula" val="#REF!-(#REF!*0.3)"/>
        <cfvo type="formula" val="#REF!-(#REF!*0.2)"/>
      </iconSet>
    </cfRule>
  </conditionalFormatting>
  <conditionalFormatting sqref="AE39">
    <cfRule type="iconSet" priority="242">
      <iconSet>
        <cfvo type="percent" val="0"/>
        <cfvo type="num" val="0.12"/>
        <cfvo type="num" val="0.25"/>
      </iconSet>
    </cfRule>
  </conditionalFormatting>
  <conditionalFormatting sqref="AE39">
    <cfRule type="iconSet" priority="245">
      <iconSet>
        <cfvo type="percent" val="0"/>
        <cfvo type="num" val="0.12"/>
        <cfvo type="num" val="0.25"/>
      </iconSet>
    </cfRule>
  </conditionalFormatting>
  <conditionalFormatting sqref="AE40">
    <cfRule type="iconSet" priority="240">
      <iconSet>
        <cfvo type="percent" val="0"/>
        <cfvo type="formula" val="$N$11-($N$11*0.3)"/>
        <cfvo type="formula" val="$N$11-($N$11*0.2)"/>
      </iconSet>
    </cfRule>
  </conditionalFormatting>
  <conditionalFormatting sqref="AE40">
    <cfRule type="iconSet" priority="241">
      <iconSet>
        <cfvo type="percent" val="0"/>
        <cfvo type="num" val="0.37"/>
        <cfvo type="num" val="0.5"/>
      </iconSet>
    </cfRule>
  </conditionalFormatting>
  <conditionalFormatting sqref="AE41">
    <cfRule type="iconSet" priority="238">
      <iconSet>
        <cfvo type="percent" val="0"/>
        <cfvo type="formula" val="$M$10-($M$10*0.3)"/>
        <cfvo type="formula" val="$M$10-($M$10*0.2)"/>
      </iconSet>
    </cfRule>
  </conditionalFormatting>
  <conditionalFormatting sqref="AE41">
    <cfRule type="iconSet" priority="237">
      <iconSet>
        <cfvo type="percent" val="0"/>
        <cfvo type="formula" val="#REF!-(#REF!*0.3)"/>
        <cfvo type="formula" val="#REF!-(#REF!*0.2)"/>
      </iconSet>
    </cfRule>
  </conditionalFormatting>
  <conditionalFormatting sqref="AE41">
    <cfRule type="iconSet" priority="236">
      <iconSet>
        <cfvo type="percent" val="0"/>
        <cfvo type="num" val="0.12"/>
        <cfvo type="num" val="0.25"/>
      </iconSet>
    </cfRule>
  </conditionalFormatting>
  <conditionalFormatting sqref="AE41">
    <cfRule type="iconSet" priority="239">
      <iconSet>
        <cfvo type="percent" val="0"/>
        <cfvo type="num" val="0.12"/>
        <cfvo type="num" val="0.25"/>
      </iconSet>
    </cfRule>
  </conditionalFormatting>
  <conditionalFormatting sqref="AG39 AG41:AG44">
    <cfRule type="iconSet" priority="234">
      <iconSet>
        <cfvo type="percent" val="0"/>
        <cfvo type="formula" val="$M$12-($M$12*0.3)"/>
        <cfvo type="formula" val="$M$12-($M$12*0.2)"/>
      </iconSet>
    </cfRule>
  </conditionalFormatting>
  <conditionalFormatting sqref="AG39 AG41:AG44">
    <cfRule type="iconSet" priority="233">
      <iconSet>
        <cfvo type="percent" val="0"/>
        <cfvo type="formula" val="#REF!-(#REF!*0.3)"/>
        <cfvo type="formula" val="#REF!-(#REF!*0.2)"/>
      </iconSet>
    </cfRule>
  </conditionalFormatting>
  <conditionalFormatting sqref="AG39 AG41:AG44">
    <cfRule type="iconSet" priority="232">
      <iconSet>
        <cfvo type="percent" val="0"/>
        <cfvo type="num" val="0.12"/>
        <cfvo type="num" val="0.25"/>
      </iconSet>
    </cfRule>
  </conditionalFormatting>
  <conditionalFormatting sqref="AG39">
    <cfRule type="iconSet" priority="235">
      <iconSet>
        <cfvo type="percent" val="0"/>
        <cfvo type="num" val="0.12"/>
        <cfvo type="num" val="0.25"/>
      </iconSet>
    </cfRule>
  </conditionalFormatting>
  <conditionalFormatting sqref="AG40">
    <cfRule type="iconSet" priority="230">
      <iconSet>
        <cfvo type="percent" val="0"/>
        <cfvo type="formula" val="$N$11-($N$11*0.3)"/>
        <cfvo type="formula" val="$N$11-($N$11*0.2)"/>
      </iconSet>
    </cfRule>
  </conditionalFormatting>
  <conditionalFormatting sqref="AG40">
    <cfRule type="iconSet" priority="231">
      <iconSet>
        <cfvo type="percent" val="0"/>
        <cfvo type="num" val="0.37"/>
        <cfvo type="num" val="0.5"/>
      </iconSet>
    </cfRule>
  </conditionalFormatting>
  <conditionalFormatting sqref="R51:R54">
    <cfRule type="cellIs" dxfId="42" priority="226" stopIfTrue="1" operator="between">
      <formula>4.5</formula>
      <formula>11</formula>
    </cfRule>
    <cfRule type="cellIs" dxfId="41" priority="227" stopIfTrue="1" operator="lessThan">
      <formula>4</formula>
    </cfRule>
    <cfRule type="cellIs" dxfId="40" priority="228" stopIfTrue="1" operator="greaterThan">
      <formula>11</formula>
    </cfRule>
    <cfRule type="cellIs" dxfId="39" priority="229" stopIfTrue="1" operator="equal">
      <formula>4</formula>
    </cfRule>
  </conditionalFormatting>
  <conditionalFormatting sqref="AE51">
    <cfRule type="iconSet" priority="223">
      <iconSet>
        <cfvo type="percent" val="0"/>
        <cfvo type="formula" val="$N$10-($N$10*0.3)"/>
        <cfvo type="formula" val="$N$10-($N$10*0.2)"/>
      </iconSet>
    </cfRule>
  </conditionalFormatting>
  <conditionalFormatting sqref="AG51">
    <cfRule type="iconSet" priority="222">
      <iconSet>
        <cfvo type="percent" val="0"/>
        <cfvo type="formula" val="$O$10-($O$10*0.3)"/>
        <cfvo type="formula" val="$O$10-($O$10*0.2)"/>
      </iconSet>
    </cfRule>
  </conditionalFormatting>
  <conditionalFormatting sqref="AE52">
    <cfRule type="iconSet" priority="221">
      <iconSet>
        <cfvo type="percent" val="0"/>
        <cfvo type="formula" val="$N$11-($N$11*0.3)"/>
        <cfvo type="formula" val="$N$11-($N$11*0.2)"/>
      </iconSet>
    </cfRule>
  </conditionalFormatting>
  <conditionalFormatting sqref="AG52">
    <cfRule type="iconSet" priority="220">
      <iconSet>
        <cfvo type="percent" val="0"/>
        <cfvo type="formula" val="$O$11-($O$11*0.3)"/>
        <cfvo type="formula" val="$O$11-($O$11*0.2)"/>
      </iconSet>
    </cfRule>
  </conditionalFormatting>
  <conditionalFormatting sqref="AE53">
    <cfRule type="iconSet" priority="219">
      <iconSet>
        <cfvo type="percent" val="0"/>
        <cfvo type="formula" val="$N$12-($N$12*0.3)"/>
        <cfvo type="formula" val="$N$12-($N$12*0.2)"/>
      </iconSet>
    </cfRule>
  </conditionalFormatting>
  <conditionalFormatting sqref="AG53">
    <cfRule type="iconSet" priority="218">
      <iconSet>
        <cfvo type="percent" val="0"/>
        <cfvo type="formula" val="$O$12-($O$12*0.3)"/>
        <cfvo type="formula" val="$O$12-($O$12*0.2)"/>
      </iconSet>
    </cfRule>
  </conditionalFormatting>
  <conditionalFormatting sqref="AE54">
    <cfRule type="iconSet" priority="217">
      <iconSet>
        <cfvo type="percent" val="0"/>
        <cfvo type="formula" val="$N$13-($N$13*0.3)"/>
        <cfvo type="formula" val="$N$13-($N$13*0.2)"/>
      </iconSet>
    </cfRule>
  </conditionalFormatting>
  <conditionalFormatting sqref="AG54">
    <cfRule type="iconSet" priority="216">
      <iconSet>
        <cfvo type="percent" val="0"/>
        <cfvo type="formula" val="$O$13-($O$13*0.3)"/>
        <cfvo type="formula" val="$O$13-($O$13*0.2)"/>
      </iconSet>
    </cfRule>
  </conditionalFormatting>
  <conditionalFormatting sqref="AG51">
    <cfRule type="iconSet" priority="215">
      <iconSet>
        <cfvo type="percent" val="0"/>
        <cfvo type="num" val="0.62"/>
        <cfvo type="num" val="0.75"/>
      </iconSet>
    </cfRule>
  </conditionalFormatting>
  <conditionalFormatting sqref="AG52">
    <cfRule type="iconSet" priority="214">
      <iconSet>
        <cfvo type="percent" val="0"/>
        <cfvo type="num" val="0.62"/>
        <cfvo type="num" val="0.75"/>
      </iconSet>
    </cfRule>
  </conditionalFormatting>
  <conditionalFormatting sqref="AG53">
    <cfRule type="iconSet" priority="213">
      <iconSet>
        <cfvo type="percent" val="0"/>
        <cfvo type="num" val="0.62"/>
        <cfvo type="num" val="0.75"/>
      </iconSet>
    </cfRule>
  </conditionalFormatting>
  <conditionalFormatting sqref="AG54">
    <cfRule type="iconSet" priority="212">
      <iconSet>
        <cfvo type="percent" val="0"/>
        <cfvo type="num" val="0.62"/>
        <cfvo type="num" val="0.75"/>
      </iconSet>
    </cfRule>
  </conditionalFormatting>
  <conditionalFormatting sqref="AE51:AE54">
    <cfRule type="iconSet" priority="224">
      <iconSet>
        <cfvo type="percent" val="0"/>
        <cfvo type="num" val="0.37"/>
        <cfvo type="num" val="0.5"/>
      </iconSet>
    </cfRule>
  </conditionalFormatting>
  <conditionalFormatting sqref="AG51:AG54">
    <cfRule type="iconSet" priority="225">
      <iconSet>
        <cfvo type="percent" val="0"/>
        <cfvo type="num" val="0.62"/>
        <cfvo type="num" val="0.75"/>
      </iconSet>
    </cfRule>
  </conditionalFormatting>
  <conditionalFormatting sqref="AE15:AE16">
    <cfRule type="iconSet" priority="209">
      <iconSet>
        <cfvo type="percent" val="0"/>
        <cfvo type="formula" val="$N$15-($N$15*0.3)"/>
        <cfvo type="formula" val="$N$15-($N$15*0.2)"/>
      </iconSet>
    </cfRule>
  </conditionalFormatting>
  <conditionalFormatting sqref="AG15:AG16">
    <cfRule type="iconSet" priority="208">
      <iconSet>
        <cfvo type="percent" val="0"/>
        <cfvo type="formula" val="$O$15-($O$15*0.3)"/>
        <cfvo type="formula" val="$O$15-($O$15*0.2)"/>
      </iconSet>
    </cfRule>
  </conditionalFormatting>
  <conditionalFormatting sqref="AG15:AG16">
    <cfRule type="iconSet" priority="207">
      <iconSet>
        <cfvo type="percent" val="0"/>
        <cfvo type="num" val="0.62"/>
        <cfvo type="num" val="0.75"/>
      </iconSet>
    </cfRule>
  </conditionalFormatting>
  <conditionalFormatting sqref="AE15:AE16">
    <cfRule type="iconSet" priority="210">
      <iconSet>
        <cfvo type="percent" val="0"/>
        <cfvo type="num" val="0.37"/>
        <cfvo type="num" val="0.5"/>
      </iconSet>
    </cfRule>
  </conditionalFormatting>
  <conditionalFormatting sqref="AG15:AG16">
    <cfRule type="iconSet" priority="211">
      <iconSet>
        <cfvo type="percent" val="0"/>
        <cfvo type="num" val="0.62"/>
        <cfvo type="num" val="0.75"/>
      </iconSet>
    </cfRule>
  </conditionalFormatting>
  <conditionalFormatting sqref="AC17:AC20">
    <cfRule type="iconSet" priority="205">
      <iconSet>
        <cfvo type="percent" val="0"/>
        <cfvo type="formula" val="#REF!-(#REF!*0.3)"/>
        <cfvo type="formula" val="#REF!-(#REF!*0.2)"/>
      </iconSet>
    </cfRule>
  </conditionalFormatting>
  <conditionalFormatting sqref="AC17:AC20">
    <cfRule type="iconSet" priority="204">
      <iconSet>
        <cfvo type="percent" val="0"/>
        <cfvo type="num" val="0.12"/>
        <cfvo type="num" val="0.25"/>
      </iconSet>
    </cfRule>
  </conditionalFormatting>
  <conditionalFormatting sqref="AC17:AC20">
    <cfRule type="iconSet" priority="206">
      <iconSet>
        <cfvo type="percent" val="0"/>
        <cfvo type="formula" val="#REF!-(#REF!*0.3)"/>
        <cfvo type="formula" val="#REF!-(#REF!*0.2)"/>
      </iconSet>
    </cfRule>
  </conditionalFormatting>
  <conditionalFormatting sqref="R27:R29">
    <cfRule type="cellIs" dxfId="38" priority="137" stopIfTrue="1" operator="between">
      <formula>4.5</formula>
      <formula>11</formula>
    </cfRule>
    <cfRule type="cellIs" dxfId="37" priority="138" stopIfTrue="1" operator="lessThan">
      <formula>4</formula>
    </cfRule>
    <cfRule type="cellIs" dxfId="36" priority="139" stopIfTrue="1" operator="greaterThan">
      <formula>11</formula>
    </cfRule>
    <cfRule type="cellIs" dxfId="35" priority="140" stopIfTrue="1" operator="equal">
      <formula>4</formula>
    </cfRule>
  </conditionalFormatting>
  <conditionalFormatting sqref="R21">
    <cfRule type="cellIs" dxfId="34" priority="200" stopIfTrue="1" operator="between">
      <formula>4.5</formula>
      <formula>11</formula>
    </cfRule>
    <cfRule type="cellIs" dxfId="33" priority="201" stopIfTrue="1" operator="lessThan">
      <formula>4</formula>
    </cfRule>
    <cfRule type="cellIs" dxfId="32" priority="202" stopIfTrue="1" operator="greaterThan">
      <formula>11</formula>
    </cfRule>
    <cfRule type="cellIs" dxfId="31" priority="203" stopIfTrue="1" operator="equal">
      <formula>4</formula>
    </cfRule>
  </conditionalFormatting>
  <conditionalFormatting sqref="AC21:AC22">
    <cfRule type="iconSet" priority="196">
      <iconSet>
        <cfvo type="percent" val="0"/>
        <cfvo type="formula" val="$O$11-($O$11*0.3)"/>
        <cfvo type="formula" val="$O$11-($O$11*0.2)"/>
      </iconSet>
    </cfRule>
  </conditionalFormatting>
  <conditionalFormatting sqref="AE21:AE22">
    <cfRule type="iconSet" priority="195">
      <iconSet>
        <cfvo type="percent" val="0"/>
        <cfvo type="formula" val="$P$11-($P$11*0.3)"/>
        <cfvo type="formula" val="$P$11-($P$11*0.2)"/>
      </iconSet>
    </cfRule>
  </conditionalFormatting>
  <conditionalFormatting sqref="AG21:AG22">
    <cfRule type="iconSet" priority="194">
      <iconSet>
        <cfvo type="percent" val="0"/>
        <cfvo type="formula" val="$Q$11-($Q$11*0.3)"/>
        <cfvo type="formula" val="$Q$11-($Q$11*0.2)"/>
      </iconSet>
    </cfRule>
  </conditionalFormatting>
  <conditionalFormatting sqref="AC23:AC24">
    <cfRule type="iconSet" priority="193">
      <iconSet>
        <cfvo type="percent" val="0"/>
        <cfvo type="formula" val="$O$12-($O$12*0.3)"/>
        <cfvo type="formula" val="$O$12-($O$12*0.2)"/>
      </iconSet>
    </cfRule>
  </conditionalFormatting>
  <conditionalFormatting sqref="AE23:AE24">
    <cfRule type="iconSet" priority="192">
      <iconSet>
        <cfvo type="percent" val="0"/>
        <cfvo type="formula" val="$P$12-($P$12*0.3)"/>
        <cfvo type="formula" val="$P$12-($P$12*0.2)"/>
      </iconSet>
    </cfRule>
  </conditionalFormatting>
  <conditionalFormatting sqref="AG23:AG24">
    <cfRule type="iconSet" priority="191">
      <iconSet>
        <cfvo type="percent" val="0"/>
        <cfvo type="formula" val="$Q$12-($Q$12*0.3)"/>
        <cfvo type="formula" val="$Q$12-($Q$12*0.2)"/>
      </iconSet>
    </cfRule>
  </conditionalFormatting>
  <conditionalFormatting sqref="AC25">
    <cfRule type="iconSet" priority="190">
      <iconSet>
        <cfvo type="percent" val="0"/>
        <cfvo type="formula" val="$O$14-($O$14*0.3)"/>
        <cfvo type="formula" val="$O$14-($O$14*0.2)"/>
      </iconSet>
    </cfRule>
  </conditionalFormatting>
  <conditionalFormatting sqref="AE25">
    <cfRule type="iconSet" priority="189">
      <iconSet>
        <cfvo type="percent" val="0"/>
        <cfvo type="formula" val="$P$14-($P$14*0.3)"/>
        <cfvo type="formula" val="$P$14-($P$14*0.2)"/>
      </iconSet>
    </cfRule>
  </conditionalFormatting>
  <conditionalFormatting sqref="AG25">
    <cfRule type="iconSet" priority="188">
      <iconSet>
        <cfvo type="percent" val="0"/>
        <cfvo type="formula" val="$Q$14-($Q$14*0.3)"/>
        <cfvo type="formula" val="$Q$14-($Q$14*0.2)"/>
      </iconSet>
    </cfRule>
  </conditionalFormatting>
  <conditionalFormatting sqref="AC26">
    <cfRule type="iconSet" priority="187">
      <iconSet>
        <cfvo type="percent" val="0"/>
        <cfvo type="formula" val="$O$15-($O$15*0.3)"/>
        <cfvo type="formula" val="$O$15-($O$15*0.2)"/>
      </iconSet>
    </cfRule>
  </conditionalFormatting>
  <conditionalFormatting sqref="AE26">
    <cfRule type="iconSet" priority="186">
      <iconSet>
        <cfvo type="percent" val="0"/>
        <cfvo type="formula" val="$P$15-($P$15*0.3)"/>
        <cfvo type="formula" val="$P$15-($P$15*0.2)"/>
      </iconSet>
    </cfRule>
  </conditionalFormatting>
  <conditionalFormatting sqref="AG26">
    <cfRule type="iconSet" priority="185">
      <iconSet>
        <cfvo type="percent" val="0"/>
        <cfvo type="formula" val="$Q$15-($Q$15*0.3)"/>
        <cfvo type="formula" val="$Q$15-($Q$15*0.2)"/>
      </iconSet>
    </cfRule>
  </conditionalFormatting>
  <conditionalFormatting sqref="AC27">
    <cfRule type="iconSet" priority="184">
      <iconSet>
        <cfvo type="percent" val="0"/>
        <cfvo type="formula" val="$O$16-($O$16*0.3)"/>
        <cfvo type="formula" val="$O$16-($O$16*0.2)"/>
      </iconSet>
    </cfRule>
  </conditionalFormatting>
  <conditionalFormatting sqref="AE27">
    <cfRule type="iconSet" priority="183">
      <iconSet>
        <cfvo type="percent" val="0"/>
        <cfvo type="formula" val="$P$16-($P$16*0.3)"/>
        <cfvo type="formula" val="$P$16-($P$16*0.2)"/>
      </iconSet>
    </cfRule>
  </conditionalFormatting>
  <conditionalFormatting sqref="AG27">
    <cfRule type="iconSet" priority="182">
      <iconSet>
        <cfvo type="percent" val="0"/>
        <cfvo type="formula" val="$Q$16-($Q$16*0.3)"/>
        <cfvo type="formula" val="$Q$16-($Q$16*0.2)"/>
      </iconSet>
    </cfRule>
  </conditionalFormatting>
  <conditionalFormatting sqref="AC28:AC29">
    <cfRule type="iconSet" priority="181">
      <iconSet>
        <cfvo type="percent" val="0"/>
        <cfvo type="formula" val="$O$18-($O$18*0.3)"/>
        <cfvo type="formula" val="$O$18-($O$18*0.2)"/>
      </iconSet>
    </cfRule>
  </conditionalFormatting>
  <conditionalFormatting sqref="AE28:AE29">
    <cfRule type="iconSet" priority="180">
      <iconSet>
        <cfvo type="percent" val="0"/>
        <cfvo type="formula" val="$P$18-($P$18*0.3)"/>
        <cfvo type="formula" val="$P$18-($P$18*0.2)"/>
      </iconSet>
    </cfRule>
  </conditionalFormatting>
  <conditionalFormatting sqref="AG28:AG29">
    <cfRule type="iconSet" priority="179">
      <iconSet>
        <cfvo type="percent" val="0"/>
        <cfvo type="formula" val="$Q$18-($Q$18*0.3)"/>
        <cfvo type="formula" val="$Q$18-($Q$18*0.2)"/>
      </iconSet>
    </cfRule>
  </conditionalFormatting>
  <conditionalFormatting sqref="AC21:AC22">
    <cfRule type="iconSet" priority="178">
      <iconSet>
        <cfvo type="percent" val="0"/>
        <cfvo type="formula" val="#REF!-(#REF!*0.3)"/>
        <cfvo type="formula" val="#REF!-(#REF!*0.2)"/>
      </iconSet>
    </cfRule>
  </conditionalFormatting>
  <conditionalFormatting sqref="AC21:AC22">
    <cfRule type="iconSet" priority="177">
      <iconSet>
        <cfvo type="percent" val="0"/>
        <cfvo type="num" val="0.12"/>
        <cfvo type="num" val="0.25"/>
      </iconSet>
    </cfRule>
  </conditionalFormatting>
  <conditionalFormatting sqref="AC23:AC24">
    <cfRule type="iconSet" priority="176">
      <iconSet>
        <cfvo type="percent" val="0"/>
        <cfvo type="formula" val="#REF!-(#REF!*0.3)"/>
        <cfvo type="formula" val="#REF!-(#REF!*0.2)"/>
      </iconSet>
    </cfRule>
  </conditionalFormatting>
  <conditionalFormatting sqref="AC23:AC24">
    <cfRule type="iconSet" priority="175">
      <iconSet>
        <cfvo type="percent" val="0"/>
        <cfvo type="num" val="0.12"/>
        <cfvo type="num" val="0.25"/>
      </iconSet>
    </cfRule>
  </conditionalFormatting>
  <conditionalFormatting sqref="AC25">
    <cfRule type="iconSet" priority="174">
      <iconSet>
        <cfvo type="percent" val="0"/>
        <cfvo type="formula" val="#REF!-(#REF!*0.3)"/>
        <cfvo type="formula" val="#REF!-(#REF!*0.2)"/>
      </iconSet>
    </cfRule>
  </conditionalFormatting>
  <conditionalFormatting sqref="AC25">
    <cfRule type="iconSet" priority="173">
      <iconSet>
        <cfvo type="percent" val="0"/>
        <cfvo type="num" val="0.12"/>
        <cfvo type="num" val="0.25"/>
      </iconSet>
    </cfRule>
  </conditionalFormatting>
  <conditionalFormatting sqref="AC26">
    <cfRule type="iconSet" priority="172">
      <iconSet>
        <cfvo type="percent" val="0"/>
        <cfvo type="formula" val="#REF!-(#REF!*0.3)"/>
        <cfvo type="formula" val="#REF!-(#REF!*0.2)"/>
      </iconSet>
    </cfRule>
  </conditionalFormatting>
  <conditionalFormatting sqref="AC26">
    <cfRule type="iconSet" priority="171">
      <iconSet>
        <cfvo type="percent" val="0"/>
        <cfvo type="num" val="0.12"/>
        <cfvo type="num" val="0.25"/>
      </iconSet>
    </cfRule>
  </conditionalFormatting>
  <conditionalFormatting sqref="AC27">
    <cfRule type="iconSet" priority="170">
      <iconSet>
        <cfvo type="percent" val="0"/>
        <cfvo type="formula" val="#REF!-(#REF!*0.3)"/>
        <cfvo type="formula" val="#REF!-(#REF!*0.2)"/>
      </iconSet>
    </cfRule>
  </conditionalFormatting>
  <conditionalFormatting sqref="AC27">
    <cfRule type="iconSet" priority="169">
      <iconSet>
        <cfvo type="percent" val="0"/>
        <cfvo type="num" val="0.12"/>
        <cfvo type="num" val="0.25"/>
      </iconSet>
    </cfRule>
  </conditionalFormatting>
  <conditionalFormatting sqref="AC28:AC29">
    <cfRule type="iconSet" priority="168">
      <iconSet>
        <cfvo type="percent" val="0"/>
        <cfvo type="formula" val="#REF!-(#REF!*0.3)"/>
        <cfvo type="formula" val="#REF!-(#REF!*0.2)"/>
      </iconSet>
    </cfRule>
  </conditionalFormatting>
  <conditionalFormatting sqref="AC28:AC29">
    <cfRule type="iconSet" priority="167">
      <iconSet>
        <cfvo type="percent" val="0"/>
        <cfvo type="num" val="0.12"/>
        <cfvo type="num" val="0.25"/>
      </iconSet>
    </cfRule>
  </conditionalFormatting>
  <conditionalFormatting sqref="AG21:AG22">
    <cfRule type="iconSet" priority="166">
      <iconSet>
        <cfvo type="percent" val="0"/>
        <cfvo type="num" val="0.62"/>
        <cfvo type="num" val="0.75"/>
      </iconSet>
    </cfRule>
  </conditionalFormatting>
  <conditionalFormatting sqref="AG23:AG24">
    <cfRule type="iconSet" priority="165">
      <iconSet>
        <cfvo type="percent" val="0"/>
        <cfvo type="num" val="0.62"/>
        <cfvo type="num" val="0.75"/>
      </iconSet>
    </cfRule>
  </conditionalFormatting>
  <conditionalFormatting sqref="AG25">
    <cfRule type="iconSet" priority="164">
      <iconSet>
        <cfvo type="percent" val="0"/>
        <cfvo type="num" val="0.62"/>
        <cfvo type="num" val="0.75"/>
      </iconSet>
    </cfRule>
  </conditionalFormatting>
  <conditionalFormatting sqref="AG26">
    <cfRule type="iconSet" priority="163">
      <iconSet>
        <cfvo type="percent" val="0"/>
        <cfvo type="num" val="0.62"/>
        <cfvo type="num" val="0.75"/>
      </iconSet>
    </cfRule>
  </conditionalFormatting>
  <conditionalFormatting sqref="AG27">
    <cfRule type="iconSet" priority="162">
      <iconSet>
        <cfvo type="percent" val="0"/>
        <cfvo type="num" val="0.62"/>
        <cfvo type="num" val="0.75"/>
      </iconSet>
    </cfRule>
  </conditionalFormatting>
  <conditionalFormatting sqref="AG28:AG29">
    <cfRule type="iconSet" priority="161">
      <iconSet>
        <cfvo type="percent" val="0"/>
        <cfvo type="num" val="0.62"/>
        <cfvo type="num" val="0.75"/>
      </iconSet>
    </cfRule>
  </conditionalFormatting>
  <conditionalFormatting sqref="AC21:AC29">
    <cfRule type="iconSet" priority="197">
      <iconSet>
        <cfvo type="percent" val="0"/>
        <cfvo type="num" val="0.12"/>
        <cfvo type="num" val="0.25"/>
      </iconSet>
    </cfRule>
  </conditionalFormatting>
  <conditionalFormatting sqref="AE21:AE29">
    <cfRule type="iconSet" priority="198">
      <iconSet>
        <cfvo type="percent" val="0"/>
        <cfvo type="num" val="0.37"/>
        <cfvo type="num" val="0.5"/>
      </iconSet>
    </cfRule>
  </conditionalFormatting>
  <conditionalFormatting sqref="AG21:AG29">
    <cfRule type="iconSet" priority="199">
      <iconSet>
        <cfvo type="percent" val="0"/>
        <cfvo type="num" val="0.62"/>
        <cfvo type="num" val="0.75"/>
      </iconSet>
    </cfRule>
  </conditionalFormatting>
  <conditionalFormatting sqref="R25">
    <cfRule type="cellIs" dxfId="30" priority="149" stopIfTrue="1" operator="between">
      <formula>4.5</formula>
      <formula>11</formula>
    </cfRule>
    <cfRule type="cellIs" dxfId="29" priority="150" stopIfTrue="1" operator="lessThan">
      <formula>4</formula>
    </cfRule>
    <cfRule type="cellIs" dxfId="28" priority="151" stopIfTrue="1" operator="greaterThan">
      <formula>11</formula>
    </cfRule>
    <cfRule type="cellIs" dxfId="27" priority="152" stopIfTrue="1" operator="equal">
      <formula>4</formula>
    </cfRule>
  </conditionalFormatting>
  <conditionalFormatting sqref="R22">
    <cfRule type="cellIs" dxfId="26" priority="157" stopIfTrue="1" operator="between">
      <formula>4.5</formula>
      <formula>11</formula>
    </cfRule>
    <cfRule type="cellIs" dxfId="25" priority="158" stopIfTrue="1" operator="lessThan">
      <formula>4</formula>
    </cfRule>
    <cfRule type="cellIs" dxfId="24" priority="159" stopIfTrue="1" operator="greaterThan">
      <formula>11</formula>
    </cfRule>
    <cfRule type="cellIs" dxfId="23" priority="160" stopIfTrue="1" operator="equal">
      <formula>4</formula>
    </cfRule>
  </conditionalFormatting>
  <conditionalFormatting sqref="R23">
    <cfRule type="cellIs" dxfId="22" priority="153" stopIfTrue="1" operator="between">
      <formula>4.5</formula>
      <formula>11</formula>
    </cfRule>
    <cfRule type="cellIs" dxfId="21" priority="154" stopIfTrue="1" operator="lessThan">
      <formula>4</formula>
    </cfRule>
    <cfRule type="cellIs" dxfId="20" priority="155" stopIfTrue="1" operator="greaterThan">
      <formula>11</formula>
    </cfRule>
    <cfRule type="cellIs" dxfId="19" priority="156" stopIfTrue="1" operator="equal">
      <formula>4</formula>
    </cfRule>
  </conditionalFormatting>
  <conditionalFormatting sqref="R26">
    <cfRule type="cellIs" dxfId="18" priority="145" stopIfTrue="1" operator="between">
      <formula>4.5</formula>
      <formula>11</formula>
    </cfRule>
    <cfRule type="cellIs" dxfId="17" priority="146" stopIfTrue="1" operator="lessThan">
      <formula>4</formula>
    </cfRule>
    <cfRule type="cellIs" dxfId="16" priority="147" stopIfTrue="1" operator="greaterThan">
      <formula>11</formula>
    </cfRule>
    <cfRule type="cellIs" dxfId="15" priority="148" stopIfTrue="1" operator="equal">
      <formula>4</formula>
    </cfRule>
  </conditionalFormatting>
  <conditionalFormatting sqref="R26">
    <cfRule type="cellIs" dxfId="14" priority="141" stopIfTrue="1" operator="between">
      <formula>4.5</formula>
      <formula>11</formula>
    </cfRule>
    <cfRule type="cellIs" dxfId="13" priority="142" stopIfTrue="1" operator="lessThan">
      <formula>4</formula>
    </cfRule>
    <cfRule type="cellIs" dxfId="12" priority="143" stopIfTrue="1" operator="greaterThan">
      <formula>11</formula>
    </cfRule>
    <cfRule type="cellIs" dxfId="11" priority="144" stopIfTrue="1" operator="equal">
      <formula>4</formula>
    </cfRule>
  </conditionalFormatting>
  <conditionalFormatting sqref="AC30">
    <cfRule type="iconSet" priority="135">
      <iconSet>
        <cfvo type="percent" val="0"/>
        <cfvo type="formula" val="$O$10-($O$10*0.3)"/>
        <cfvo type="formula" val="$O$10-($O$10*0.2)"/>
      </iconSet>
    </cfRule>
  </conditionalFormatting>
  <conditionalFormatting sqref="AC30">
    <cfRule type="iconSet" priority="134">
      <iconSet>
        <cfvo type="percent" val="0"/>
        <cfvo type="formula" val="#REF!-(#REF!*0.3)"/>
        <cfvo type="formula" val="#REF!-(#REF!*0.2)"/>
      </iconSet>
    </cfRule>
  </conditionalFormatting>
  <conditionalFormatting sqref="AC30">
    <cfRule type="iconSet" priority="133">
      <iconSet>
        <cfvo type="percent" val="0"/>
        <cfvo type="num" val="0.12"/>
        <cfvo type="num" val="0.25"/>
      </iconSet>
    </cfRule>
  </conditionalFormatting>
  <conditionalFormatting sqref="AC30">
    <cfRule type="iconSet" priority="136">
      <iconSet>
        <cfvo type="percent" val="0"/>
        <cfvo type="num" val="0.12"/>
        <cfvo type="num" val="0.25"/>
      </iconSet>
    </cfRule>
  </conditionalFormatting>
  <conditionalFormatting sqref="AC40">
    <cfRule type="iconSet" priority="131">
      <iconSet>
        <cfvo type="percent" val="0"/>
        <cfvo type="formula" val="#REF!-(#REF!*0.3)"/>
        <cfvo type="formula" val="#REF!-(#REF!*0.2)"/>
      </iconSet>
    </cfRule>
  </conditionalFormatting>
  <conditionalFormatting sqref="AC41">
    <cfRule type="iconSet" priority="130">
      <iconSet>
        <cfvo type="percent" val="0"/>
        <cfvo type="formula" val="#REF!-(#REF!*0.3)"/>
        <cfvo type="formula" val="#REF!-(#REF!*0.2)"/>
      </iconSet>
    </cfRule>
  </conditionalFormatting>
  <conditionalFormatting sqref="AC40">
    <cfRule type="iconSet" priority="129">
      <iconSet>
        <cfvo type="percent" val="0"/>
        <cfvo type="formula" val="#REF!-(#REF!*0.3)"/>
        <cfvo type="formula" val="#REF!-(#REF!*0.2)"/>
      </iconSet>
    </cfRule>
  </conditionalFormatting>
  <conditionalFormatting sqref="AC40">
    <cfRule type="iconSet" priority="128">
      <iconSet>
        <cfvo type="percent" val="0"/>
        <cfvo type="num" val="0.12"/>
        <cfvo type="num" val="0.25"/>
      </iconSet>
    </cfRule>
  </conditionalFormatting>
  <conditionalFormatting sqref="AC41">
    <cfRule type="iconSet" priority="127">
      <iconSet>
        <cfvo type="percent" val="0"/>
        <cfvo type="formula" val="#REF!-(#REF!*0.3)"/>
        <cfvo type="formula" val="#REF!-(#REF!*0.2)"/>
      </iconSet>
    </cfRule>
  </conditionalFormatting>
  <conditionalFormatting sqref="AC41">
    <cfRule type="iconSet" priority="126">
      <iconSet>
        <cfvo type="percent" val="0"/>
        <cfvo type="num" val="0.12"/>
        <cfvo type="num" val="0.25"/>
      </iconSet>
    </cfRule>
  </conditionalFormatting>
  <conditionalFormatting sqref="AC42:AC44">
    <cfRule type="iconSet" priority="124">
      <iconSet>
        <cfvo type="percent" val="0"/>
        <cfvo type="formula" val="#REF!-(#REF!*0.3)"/>
        <cfvo type="formula" val="#REF!-(#REF!*0.2)"/>
      </iconSet>
    </cfRule>
  </conditionalFormatting>
  <conditionalFormatting sqref="AC42:AC44">
    <cfRule type="iconSet" priority="123">
      <iconSet>
        <cfvo type="percent" val="0"/>
        <cfvo type="formula" val="#REF!-(#REF!*0.3)"/>
        <cfvo type="formula" val="#REF!-(#REF!*0.2)"/>
      </iconSet>
    </cfRule>
  </conditionalFormatting>
  <conditionalFormatting sqref="AC42:AC44">
    <cfRule type="iconSet" priority="122">
      <iconSet>
        <cfvo type="percent" val="0"/>
        <cfvo type="num" val="0.12"/>
        <cfvo type="num" val="0.25"/>
      </iconSet>
    </cfRule>
  </conditionalFormatting>
  <conditionalFormatting sqref="AC42:AC44">
    <cfRule type="iconSet" priority="125">
      <iconSet>
        <cfvo type="percent" val="0"/>
        <cfvo type="num" val="0.12"/>
        <cfvo type="num" val="0.25"/>
      </iconSet>
    </cfRule>
  </conditionalFormatting>
  <conditionalFormatting sqref="AC40">
    <cfRule type="iconSet" priority="121">
      <iconSet>
        <cfvo type="percent" val="0"/>
        <cfvo type="formula" val="#REF!-(#REF!*0.3)"/>
        <cfvo type="formula" val="#REF!-(#REF!*0.2)"/>
      </iconSet>
    </cfRule>
  </conditionalFormatting>
  <conditionalFormatting sqref="AC40">
    <cfRule type="iconSet" priority="120">
      <iconSet>
        <cfvo type="percent" val="0"/>
        <cfvo type="formula" val="#REF!-(#REF!*0.3)"/>
        <cfvo type="formula" val="#REF!-(#REF!*0.2)"/>
      </iconSet>
    </cfRule>
  </conditionalFormatting>
  <conditionalFormatting sqref="AC40">
    <cfRule type="iconSet" priority="119">
      <iconSet>
        <cfvo type="percent" val="0"/>
        <cfvo type="num" val="0.12"/>
        <cfvo type="num" val="0.25"/>
      </iconSet>
    </cfRule>
  </conditionalFormatting>
  <conditionalFormatting sqref="AC40:AC41">
    <cfRule type="iconSet" priority="132">
      <iconSet>
        <cfvo type="percent" val="0"/>
        <cfvo type="num" val="0.12"/>
        <cfvo type="num" val="0.25"/>
      </iconSet>
    </cfRule>
  </conditionalFormatting>
  <conditionalFormatting sqref="AC39">
    <cfRule type="iconSet" priority="117">
      <iconSet>
        <cfvo type="percent" val="0"/>
        <cfvo type="formula" val="$O$10-($O$10*0.3)"/>
        <cfvo type="formula" val="$O$10-($O$10*0.2)"/>
      </iconSet>
    </cfRule>
  </conditionalFormatting>
  <conditionalFormatting sqref="AC39">
    <cfRule type="iconSet" priority="116">
      <iconSet>
        <cfvo type="percent" val="0"/>
        <cfvo type="formula" val="#REF!-(#REF!*0.3)"/>
        <cfvo type="formula" val="#REF!-(#REF!*0.2)"/>
      </iconSet>
    </cfRule>
  </conditionalFormatting>
  <conditionalFormatting sqref="AC39">
    <cfRule type="iconSet" priority="115">
      <iconSet>
        <cfvo type="percent" val="0"/>
        <cfvo type="num" val="0.12"/>
        <cfvo type="num" val="0.25"/>
      </iconSet>
    </cfRule>
  </conditionalFormatting>
  <conditionalFormatting sqref="AC39">
    <cfRule type="iconSet" priority="118">
      <iconSet>
        <cfvo type="percent" val="0"/>
        <cfvo type="num" val="0.12"/>
        <cfvo type="num" val="0.25"/>
      </iconSet>
    </cfRule>
  </conditionalFormatting>
  <conditionalFormatting sqref="AC45:AC46">
    <cfRule type="iconSet" priority="112">
      <iconSet>
        <cfvo type="percent" val="0"/>
        <cfvo type="formula" val="$O$18-($O$18*0.3)"/>
        <cfvo type="formula" val="$O$18-($O$18*0.2)"/>
      </iconSet>
    </cfRule>
  </conditionalFormatting>
  <conditionalFormatting sqref="AC45:AC46">
    <cfRule type="iconSet" priority="111">
      <iconSet>
        <cfvo type="percent" val="0"/>
        <cfvo type="formula" val="#REF!-(#REF!*0.3)"/>
        <cfvo type="formula" val="#REF!-(#REF!*0.2)"/>
      </iconSet>
    </cfRule>
  </conditionalFormatting>
  <conditionalFormatting sqref="AC45:AC46">
    <cfRule type="iconSet" priority="110">
      <iconSet>
        <cfvo type="percent" val="0"/>
        <cfvo type="num" val="0.12"/>
        <cfvo type="num" val="0.25"/>
      </iconSet>
    </cfRule>
  </conditionalFormatting>
  <conditionalFormatting sqref="AC47">
    <cfRule type="iconSet" priority="109">
      <iconSet>
        <cfvo type="percent" val="0"/>
        <cfvo type="formula" val="#REF!-(#REF!*0.3)"/>
        <cfvo type="formula" val="#REF!-(#REF!*0.2)"/>
      </iconSet>
    </cfRule>
  </conditionalFormatting>
  <conditionalFormatting sqref="AC47">
    <cfRule type="iconSet" priority="108">
      <iconSet>
        <cfvo type="percent" val="0"/>
        <cfvo type="num" val="0.12"/>
        <cfvo type="num" val="0.25"/>
      </iconSet>
    </cfRule>
  </conditionalFormatting>
  <conditionalFormatting sqref="AC47">
    <cfRule type="iconSet" priority="113">
      <iconSet>
        <cfvo type="percent" val="0"/>
        <cfvo type="formula" val="$O$19-($O$19*0.3)"/>
        <cfvo type="formula" val="$O$19-($O$19*0.2)"/>
      </iconSet>
    </cfRule>
  </conditionalFormatting>
  <conditionalFormatting sqref="AC45:AC47">
    <cfRule type="iconSet" priority="114">
      <iconSet>
        <cfvo type="percent" val="0"/>
        <cfvo type="num" val="0.12"/>
        <cfvo type="num" val="0.25"/>
      </iconSet>
    </cfRule>
  </conditionalFormatting>
  <conditionalFormatting sqref="AC51">
    <cfRule type="iconSet" priority="106">
      <iconSet>
        <cfvo type="percent" val="0"/>
        <cfvo type="formula" val="$O$11-($O$11*0.3)"/>
        <cfvo type="formula" val="$O$11-($O$11*0.2)"/>
      </iconSet>
    </cfRule>
  </conditionalFormatting>
  <conditionalFormatting sqref="AC52">
    <cfRule type="iconSet" priority="105">
      <iconSet>
        <cfvo type="percent" val="0"/>
        <cfvo type="formula" val="$O$12-($O$12*0.3)"/>
        <cfvo type="formula" val="$O$12-($O$12*0.2)"/>
      </iconSet>
    </cfRule>
  </conditionalFormatting>
  <conditionalFormatting sqref="AC53">
    <cfRule type="iconSet" priority="104">
      <iconSet>
        <cfvo type="percent" val="0"/>
        <cfvo type="formula" val="$O$13-($O$13*0.3)"/>
        <cfvo type="formula" val="$O$13-($O$13*0.2)"/>
      </iconSet>
    </cfRule>
  </conditionalFormatting>
  <conditionalFormatting sqref="AC54">
    <cfRule type="iconSet" priority="103">
      <iconSet>
        <cfvo type="percent" val="0"/>
        <cfvo type="formula" val="$O$14-($O$14*0.3)"/>
        <cfvo type="formula" val="$O$14-($O$14*0.2)"/>
      </iconSet>
    </cfRule>
  </conditionalFormatting>
  <conditionalFormatting sqref="AC51">
    <cfRule type="iconSet" priority="102">
      <iconSet>
        <cfvo type="percent" val="0"/>
        <cfvo type="formula" val="#REF!-(#REF!*0.3)"/>
        <cfvo type="formula" val="#REF!-(#REF!*0.2)"/>
      </iconSet>
    </cfRule>
  </conditionalFormatting>
  <conditionalFormatting sqref="AC51">
    <cfRule type="iconSet" priority="101">
      <iconSet>
        <cfvo type="percent" val="0"/>
        <cfvo type="num" val="0.12"/>
        <cfvo type="num" val="0.25"/>
      </iconSet>
    </cfRule>
  </conditionalFormatting>
  <conditionalFormatting sqref="AC52">
    <cfRule type="iconSet" priority="100">
      <iconSet>
        <cfvo type="percent" val="0"/>
        <cfvo type="formula" val="#REF!-(#REF!*0.3)"/>
        <cfvo type="formula" val="#REF!-(#REF!*0.2)"/>
      </iconSet>
    </cfRule>
  </conditionalFormatting>
  <conditionalFormatting sqref="AC52">
    <cfRule type="iconSet" priority="99">
      <iconSet>
        <cfvo type="percent" val="0"/>
        <cfvo type="num" val="0.12"/>
        <cfvo type="num" val="0.25"/>
      </iconSet>
    </cfRule>
  </conditionalFormatting>
  <conditionalFormatting sqref="AC53">
    <cfRule type="iconSet" priority="98">
      <iconSet>
        <cfvo type="percent" val="0"/>
        <cfvo type="formula" val="#REF!-(#REF!*0.3)"/>
        <cfvo type="formula" val="#REF!-(#REF!*0.2)"/>
      </iconSet>
    </cfRule>
  </conditionalFormatting>
  <conditionalFormatting sqref="AC53">
    <cfRule type="iconSet" priority="97">
      <iconSet>
        <cfvo type="percent" val="0"/>
        <cfvo type="num" val="0.12"/>
        <cfvo type="num" val="0.25"/>
      </iconSet>
    </cfRule>
  </conditionalFormatting>
  <conditionalFormatting sqref="AC54">
    <cfRule type="iconSet" priority="96">
      <iconSet>
        <cfvo type="percent" val="0"/>
        <cfvo type="formula" val="#REF!-(#REF!*0.3)"/>
        <cfvo type="formula" val="#REF!-(#REF!*0.2)"/>
      </iconSet>
    </cfRule>
  </conditionalFormatting>
  <conditionalFormatting sqref="AC54">
    <cfRule type="iconSet" priority="95">
      <iconSet>
        <cfvo type="percent" val="0"/>
        <cfvo type="num" val="0.12"/>
        <cfvo type="num" val="0.25"/>
      </iconSet>
    </cfRule>
  </conditionalFormatting>
  <conditionalFormatting sqref="AC51:AC54">
    <cfRule type="iconSet" priority="107">
      <iconSet>
        <cfvo type="percent" val="0"/>
        <cfvo type="num" val="0.12"/>
        <cfvo type="num" val="0.25"/>
      </iconSet>
    </cfRule>
  </conditionalFormatting>
  <conditionalFormatting sqref="AC63">
    <cfRule type="iconSet" priority="93">
      <iconSet>
        <cfvo type="percent" val="0"/>
        <cfvo type="formula" val="$O$10-($O$10*0.3)"/>
        <cfvo type="formula" val="$O$10-($O$10*0.2)"/>
      </iconSet>
    </cfRule>
  </conditionalFormatting>
  <conditionalFormatting sqref="AC64">
    <cfRule type="iconSet" priority="92">
      <iconSet>
        <cfvo type="percent" val="0"/>
        <cfvo type="formula" val="$O$12-($O$12*0.3)"/>
        <cfvo type="formula" val="$O$12-($O$12*0.2)"/>
      </iconSet>
    </cfRule>
  </conditionalFormatting>
  <conditionalFormatting sqref="AC63">
    <cfRule type="iconSet" priority="91">
      <iconSet>
        <cfvo type="percent" val="0"/>
        <cfvo type="formula" val="#REF!-(#REF!*0.3)"/>
        <cfvo type="formula" val="#REF!-(#REF!*0.2)"/>
      </iconSet>
    </cfRule>
  </conditionalFormatting>
  <conditionalFormatting sqref="AC63">
    <cfRule type="iconSet" priority="90">
      <iconSet>
        <cfvo type="percent" val="0"/>
        <cfvo type="num" val="0.12"/>
        <cfvo type="num" val="0.25"/>
      </iconSet>
    </cfRule>
  </conditionalFormatting>
  <conditionalFormatting sqref="AC64">
    <cfRule type="iconSet" priority="89">
      <iconSet>
        <cfvo type="percent" val="0"/>
        <cfvo type="formula" val="#REF!-(#REF!*0.3)"/>
        <cfvo type="formula" val="#REF!-(#REF!*0.2)"/>
      </iconSet>
    </cfRule>
  </conditionalFormatting>
  <conditionalFormatting sqref="AC64">
    <cfRule type="iconSet" priority="88">
      <iconSet>
        <cfvo type="percent" val="0"/>
        <cfvo type="num" val="0.12"/>
        <cfvo type="num" val="0.25"/>
      </iconSet>
    </cfRule>
  </conditionalFormatting>
  <conditionalFormatting sqref="AC63:AC64">
    <cfRule type="iconSet" priority="94">
      <iconSet>
        <cfvo type="percent" val="0"/>
        <cfvo type="num" val="0.12"/>
        <cfvo type="num" val="0.25"/>
      </iconSet>
    </cfRule>
  </conditionalFormatting>
  <conditionalFormatting sqref="AC65">
    <cfRule type="iconSet" priority="86">
      <iconSet>
        <cfvo type="percent" val="0"/>
        <cfvo type="formula" val="$O$14-($O$14*0.3)"/>
        <cfvo type="formula" val="$O$14-($O$14*0.2)"/>
      </iconSet>
    </cfRule>
  </conditionalFormatting>
  <conditionalFormatting sqref="AC65">
    <cfRule type="iconSet" priority="85">
      <iconSet>
        <cfvo type="percent" val="0"/>
        <cfvo type="formula" val="#REF!-(#REF!*0.3)"/>
        <cfvo type="formula" val="#REF!-(#REF!*0.2)"/>
      </iconSet>
    </cfRule>
  </conditionalFormatting>
  <conditionalFormatting sqref="AC65">
    <cfRule type="iconSet" priority="84">
      <iconSet>
        <cfvo type="percent" val="0"/>
        <cfvo type="num" val="0.12"/>
        <cfvo type="num" val="0.25"/>
      </iconSet>
    </cfRule>
  </conditionalFormatting>
  <conditionalFormatting sqref="AC65">
    <cfRule type="iconSet" priority="87">
      <iconSet>
        <cfvo type="percent" val="0"/>
        <cfvo type="num" val="0.12"/>
        <cfvo type="num" val="0.25"/>
      </iconSet>
    </cfRule>
  </conditionalFormatting>
  <conditionalFormatting sqref="AC68">
    <cfRule type="iconSet" priority="83">
      <iconSet>
        <cfvo type="percent" val="0"/>
        <cfvo type="num" val="0.12"/>
        <cfvo type="num" val="0.25"/>
      </iconSet>
    </cfRule>
  </conditionalFormatting>
  <conditionalFormatting sqref="AC68">
    <cfRule type="iconSet" priority="82">
      <iconSet>
        <cfvo type="percent" val="0"/>
        <cfvo type="formula" val="$O$10-($O$10*0.3)"/>
        <cfvo type="formula" val="$O$10-($O$10*0.2)"/>
      </iconSet>
    </cfRule>
  </conditionalFormatting>
  <conditionalFormatting sqref="AC68">
    <cfRule type="iconSet" priority="81">
      <iconSet>
        <cfvo type="percent" val="0"/>
        <cfvo type="formula" val="#REF!-(#REF!*0.3)"/>
        <cfvo type="formula" val="#REF!-(#REF!*0.2)"/>
      </iconSet>
    </cfRule>
  </conditionalFormatting>
  <conditionalFormatting sqref="AC68">
    <cfRule type="iconSet" priority="80">
      <iconSet>
        <cfvo type="percent" val="0"/>
        <cfvo type="num" val="0.12"/>
        <cfvo type="num" val="0.25"/>
      </iconSet>
    </cfRule>
  </conditionalFormatting>
  <conditionalFormatting sqref="AC69">
    <cfRule type="iconSet" priority="79">
      <iconSet>
        <cfvo type="percent" val="0"/>
        <cfvo type="num" val="0.12"/>
        <cfvo type="num" val="0.25"/>
      </iconSet>
    </cfRule>
  </conditionalFormatting>
  <conditionalFormatting sqref="AC69">
    <cfRule type="iconSet" priority="78">
      <iconSet>
        <cfvo type="percent" val="0"/>
        <cfvo type="formula" val="$O$10-($O$10*0.3)"/>
        <cfvo type="formula" val="$O$10-($O$10*0.2)"/>
      </iconSet>
    </cfRule>
  </conditionalFormatting>
  <conditionalFormatting sqref="AC69">
    <cfRule type="iconSet" priority="77">
      <iconSet>
        <cfvo type="percent" val="0"/>
        <cfvo type="formula" val="#REF!-(#REF!*0.3)"/>
        <cfvo type="formula" val="#REF!-(#REF!*0.2)"/>
      </iconSet>
    </cfRule>
  </conditionalFormatting>
  <conditionalFormatting sqref="AC69">
    <cfRule type="iconSet" priority="76">
      <iconSet>
        <cfvo type="percent" val="0"/>
        <cfvo type="num" val="0.12"/>
        <cfvo type="num" val="0.25"/>
      </iconSet>
    </cfRule>
  </conditionalFormatting>
  <conditionalFormatting sqref="AC34">
    <cfRule type="iconSet" priority="73">
      <iconSet>
        <cfvo type="percent" val="0"/>
        <cfvo type="formula" val="$O$11-($O$11*0.3)"/>
        <cfvo type="formula" val="$O$11-($O$11*0.2)"/>
      </iconSet>
    </cfRule>
  </conditionalFormatting>
  <conditionalFormatting sqref="AC36">
    <cfRule type="iconSet" priority="72">
      <iconSet>
        <cfvo type="percent" val="0"/>
        <cfvo type="formula" val="$O$12-($O$12*0.3)"/>
        <cfvo type="formula" val="$O$12-($O$12*0.2)"/>
      </iconSet>
    </cfRule>
  </conditionalFormatting>
  <conditionalFormatting sqref="AC37">
    <cfRule type="iconSet" priority="71">
      <iconSet>
        <cfvo type="percent" val="0"/>
        <cfvo type="formula" val="$O$13-($O$13*0.3)"/>
        <cfvo type="formula" val="$O$13-($O$13*0.2)"/>
      </iconSet>
    </cfRule>
  </conditionalFormatting>
  <conditionalFormatting sqref="AC34">
    <cfRule type="iconSet" priority="70">
      <iconSet>
        <cfvo type="percent" val="0"/>
        <cfvo type="formula" val="#REF!-(#REF!*0.3)"/>
        <cfvo type="formula" val="#REF!-(#REF!*0.2)"/>
      </iconSet>
    </cfRule>
  </conditionalFormatting>
  <conditionalFormatting sqref="AC34">
    <cfRule type="iconSet" priority="69">
      <iconSet>
        <cfvo type="percent" val="0"/>
        <cfvo type="num" val="0.12"/>
        <cfvo type="num" val="0.25"/>
      </iconSet>
    </cfRule>
  </conditionalFormatting>
  <conditionalFormatting sqref="AC36">
    <cfRule type="iconSet" priority="68">
      <iconSet>
        <cfvo type="percent" val="0"/>
        <cfvo type="formula" val="#REF!-(#REF!*0.3)"/>
        <cfvo type="formula" val="#REF!-(#REF!*0.2)"/>
      </iconSet>
    </cfRule>
  </conditionalFormatting>
  <conditionalFormatting sqref="AC36">
    <cfRule type="iconSet" priority="67">
      <iconSet>
        <cfvo type="percent" val="0"/>
        <cfvo type="num" val="0.12"/>
        <cfvo type="num" val="0.25"/>
      </iconSet>
    </cfRule>
  </conditionalFormatting>
  <conditionalFormatting sqref="AC37">
    <cfRule type="iconSet" priority="66">
      <iconSet>
        <cfvo type="percent" val="0"/>
        <cfvo type="formula" val="#REF!-(#REF!*0.3)"/>
        <cfvo type="formula" val="#REF!-(#REF!*0.2)"/>
      </iconSet>
    </cfRule>
  </conditionalFormatting>
  <conditionalFormatting sqref="AC37">
    <cfRule type="iconSet" priority="65">
      <iconSet>
        <cfvo type="percent" val="0"/>
        <cfvo type="num" val="0.12"/>
        <cfvo type="num" val="0.25"/>
      </iconSet>
    </cfRule>
  </conditionalFormatting>
  <conditionalFormatting sqref="AC38">
    <cfRule type="iconSet" priority="64">
      <iconSet>
        <cfvo type="percent" val="0"/>
        <cfvo type="formula" val="#REF!-(#REF!*0.3)"/>
        <cfvo type="formula" val="#REF!-(#REF!*0.2)"/>
      </iconSet>
    </cfRule>
  </conditionalFormatting>
  <conditionalFormatting sqref="AC38">
    <cfRule type="iconSet" priority="63">
      <iconSet>
        <cfvo type="percent" val="0"/>
        <cfvo type="num" val="0.12"/>
        <cfvo type="num" val="0.25"/>
      </iconSet>
    </cfRule>
  </conditionalFormatting>
  <conditionalFormatting sqref="AC38">
    <cfRule type="iconSet" priority="74">
      <iconSet>
        <cfvo type="percent" val="0"/>
        <cfvo type="formula" val="#REF!-(#REF!*0.3)"/>
        <cfvo type="formula" val="#REF!-(#REF!*0.2)"/>
      </iconSet>
    </cfRule>
  </conditionalFormatting>
  <conditionalFormatting sqref="AC34 AC36:AC38">
    <cfRule type="iconSet" priority="75">
      <iconSet>
        <cfvo type="percent" val="0"/>
        <cfvo type="num" val="0.12"/>
        <cfvo type="num" val="0.25"/>
      </iconSet>
    </cfRule>
  </conditionalFormatting>
  <conditionalFormatting sqref="AC35">
    <cfRule type="iconSet" priority="61">
      <iconSet>
        <cfvo type="percent" val="0"/>
        <cfvo type="formula" val="$O$11-($O$11*0.3)"/>
        <cfvo type="formula" val="$O$11-($O$11*0.2)"/>
      </iconSet>
    </cfRule>
  </conditionalFormatting>
  <conditionalFormatting sqref="AC35">
    <cfRule type="iconSet" priority="60">
      <iconSet>
        <cfvo type="percent" val="0"/>
        <cfvo type="formula" val="#REF!-(#REF!*0.3)"/>
        <cfvo type="formula" val="#REF!-(#REF!*0.2)"/>
      </iconSet>
    </cfRule>
  </conditionalFormatting>
  <conditionalFormatting sqref="AC35">
    <cfRule type="iconSet" priority="59">
      <iconSet>
        <cfvo type="percent" val="0"/>
        <cfvo type="num" val="0.12"/>
        <cfvo type="num" val="0.25"/>
      </iconSet>
    </cfRule>
  </conditionalFormatting>
  <conditionalFormatting sqref="AC35">
    <cfRule type="iconSet" priority="62">
      <iconSet>
        <cfvo type="percent" val="0"/>
        <cfvo type="num" val="0.12"/>
        <cfvo type="num" val="0.25"/>
      </iconSet>
    </cfRule>
  </conditionalFormatting>
  <conditionalFormatting sqref="AC11">
    <cfRule type="iconSet" priority="56">
      <iconSet>
        <cfvo type="percent" val="0"/>
        <cfvo type="formula" val="$M$12-($M$12*0.3)"/>
        <cfvo type="formula" val="$M$12-($M$12*0.2)"/>
      </iconSet>
    </cfRule>
  </conditionalFormatting>
  <conditionalFormatting sqref="AC12">
    <cfRule type="iconSet" priority="55">
      <iconSet>
        <cfvo type="percent" val="0"/>
        <cfvo type="formula" val="$M$13-($M$13*0.3)"/>
        <cfvo type="formula" val="$M$13-($M$13*0.2)"/>
      </iconSet>
    </cfRule>
  </conditionalFormatting>
  <conditionalFormatting sqref="AC13">
    <cfRule type="iconSet" priority="54">
      <iconSet>
        <cfvo type="percent" val="0"/>
        <cfvo type="formula" val="$M$14-($M$14*0.3)"/>
        <cfvo type="formula" val="$M$14-($M$14*0.2)"/>
      </iconSet>
    </cfRule>
  </conditionalFormatting>
  <conditionalFormatting sqref="AC9">
    <cfRule type="iconSet" priority="53">
      <iconSet>
        <cfvo type="percent" val="0"/>
        <cfvo type="formula" val="#REF!-(#REF!*0.3)"/>
        <cfvo type="formula" val="#REF!-(#REF!*0.2)"/>
      </iconSet>
    </cfRule>
  </conditionalFormatting>
  <conditionalFormatting sqref="AC9">
    <cfRule type="iconSet" priority="52">
      <iconSet>
        <cfvo type="percent" val="0"/>
        <cfvo type="num" val="0.12"/>
        <cfvo type="num" val="0.25"/>
      </iconSet>
    </cfRule>
  </conditionalFormatting>
  <conditionalFormatting sqref="AC11">
    <cfRule type="iconSet" priority="51">
      <iconSet>
        <cfvo type="percent" val="0"/>
        <cfvo type="formula" val="#REF!-(#REF!*0.3)"/>
        <cfvo type="formula" val="#REF!-(#REF!*0.2)"/>
      </iconSet>
    </cfRule>
  </conditionalFormatting>
  <conditionalFormatting sqref="AC11">
    <cfRule type="iconSet" priority="50">
      <iconSet>
        <cfvo type="percent" val="0"/>
        <cfvo type="num" val="0.12"/>
        <cfvo type="num" val="0.25"/>
      </iconSet>
    </cfRule>
  </conditionalFormatting>
  <conditionalFormatting sqref="AC12">
    <cfRule type="iconSet" priority="49">
      <iconSet>
        <cfvo type="percent" val="0"/>
        <cfvo type="formula" val="#REF!-(#REF!*0.3)"/>
        <cfvo type="formula" val="#REF!-(#REF!*0.2)"/>
      </iconSet>
    </cfRule>
  </conditionalFormatting>
  <conditionalFormatting sqref="AC12">
    <cfRule type="iconSet" priority="48">
      <iconSet>
        <cfvo type="percent" val="0"/>
        <cfvo type="num" val="0.12"/>
        <cfvo type="num" val="0.25"/>
      </iconSet>
    </cfRule>
  </conditionalFormatting>
  <conditionalFormatting sqref="AC13">
    <cfRule type="iconSet" priority="47">
      <iconSet>
        <cfvo type="percent" val="0"/>
        <cfvo type="formula" val="#REF!-(#REF!*0.3)"/>
        <cfvo type="formula" val="#REF!-(#REF!*0.2)"/>
      </iconSet>
    </cfRule>
  </conditionalFormatting>
  <conditionalFormatting sqref="AC13">
    <cfRule type="iconSet" priority="46">
      <iconSet>
        <cfvo type="percent" val="0"/>
        <cfvo type="num" val="0.12"/>
        <cfvo type="num" val="0.25"/>
      </iconSet>
    </cfRule>
  </conditionalFormatting>
  <conditionalFormatting sqref="AC9">
    <cfRule type="iconSet" priority="57">
      <iconSet>
        <cfvo type="percent" val="0"/>
        <cfvo type="formula" val="#REF!-(#REF!*0.3)"/>
        <cfvo type="formula" val="#REF!-(#REF!*0.2)"/>
      </iconSet>
    </cfRule>
  </conditionalFormatting>
  <conditionalFormatting sqref="AC10">
    <cfRule type="iconSet" priority="43">
      <iconSet>
        <cfvo type="percent" val="0"/>
        <cfvo type="formula" val="#REF!-(#REF!*0.3)"/>
        <cfvo type="formula" val="#REF!-(#REF!*0.2)"/>
      </iconSet>
    </cfRule>
  </conditionalFormatting>
  <conditionalFormatting sqref="AC10">
    <cfRule type="iconSet" priority="42">
      <iconSet>
        <cfvo type="percent" val="0"/>
        <cfvo type="num" val="0.12"/>
        <cfvo type="num" val="0.25"/>
      </iconSet>
    </cfRule>
  </conditionalFormatting>
  <conditionalFormatting sqref="AC10">
    <cfRule type="iconSet" priority="44">
      <iconSet>
        <cfvo type="percent" val="0"/>
        <cfvo type="formula" val="#REF!-(#REF!*0.3)"/>
        <cfvo type="formula" val="#REF!-(#REF!*0.2)"/>
      </iconSet>
    </cfRule>
  </conditionalFormatting>
  <conditionalFormatting sqref="AC10">
    <cfRule type="iconSet" priority="45">
      <iconSet>
        <cfvo type="percent" val="0"/>
        <cfvo type="num" val="0.12"/>
        <cfvo type="num" val="0.25"/>
      </iconSet>
    </cfRule>
  </conditionalFormatting>
  <conditionalFormatting sqref="AC9 AC11:AC13">
    <cfRule type="iconSet" priority="58">
      <iconSet>
        <cfvo type="percent" val="0"/>
        <cfvo type="num" val="0.12"/>
        <cfvo type="num" val="0.25"/>
      </iconSet>
    </cfRule>
  </conditionalFormatting>
  <conditionalFormatting sqref="AC14">
    <cfRule type="iconSet" priority="40">
      <iconSet>
        <cfvo type="percent" val="0"/>
        <cfvo type="formula" val="$N$15-($N$15*0.3)"/>
        <cfvo type="formula" val="$N$15-($N$15*0.2)"/>
      </iconSet>
    </cfRule>
  </conditionalFormatting>
  <conditionalFormatting sqref="AC14">
    <cfRule type="iconSet" priority="41">
      <iconSet>
        <cfvo type="percent" val="0"/>
        <cfvo type="num" val="0.37"/>
        <cfvo type="num" val="0.5"/>
      </iconSet>
    </cfRule>
  </conditionalFormatting>
  <conditionalFormatting sqref="AC15:AC16">
    <cfRule type="iconSet" priority="38">
      <iconSet>
        <cfvo type="percent" val="0"/>
        <cfvo type="formula" val="$O$15-($O$15*0.3)"/>
        <cfvo type="formula" val="$O$15-($O$15*0.2)"/>
      </iconSet>
    </cfRule>
  </conditionalFormatting>
  <conditionalFormatting sqref="AC15:AC16">
    <cfRule type="iconSet" priority="37">
      <iconSet>
        <cfvo type="percent" val="0"/>
        <cfvo type="num" val="0.62"/>
        <cfvo type="num" val="0.75"/>
      </iconSet>
    </cfRule>
  </conditionalFormatting>
  <conditionalFormatting sqref="AC15:AC16">
    <cfRule type="iconSet" priority="39">
      <iconSet>
        <cfvo type="percent" val="0"/>
        <cfvo type="num" val="0.62"/>
        <cfvo type="num" val="0.75"/>
      </iconSet>
    </cfRule>
  </conditionalFormatting>
  <conditionalFormatting sqref="AC66">
    <cfRule type="iconSet" priority="35">
      <iconSet>
        <cfvo type="percent" val="0"/>
        <cfvo type="formula" val="$N$10-($N$10*0.3)"/>
        <cfvo type="formula" val="$N$10-($N$10*0.2)"/>
      </iconSet>
    </cfRule>
  </conditionalFormatting>
  <conditionalFormatting sqref="AC66">
    <cfRule type="iconSet" priority="36">
      <iconSet>
        <cfvo type="percent" val="0"/>
        <cfvo type="num" val="0.37"/>
        <cfvo type="num" val="0.5"/>
      </iconSet>
    </cfRule>
  </conditionalFormatting>
  <conditionalFormatting sqref="AC67">
    <cfRule type="iconSet" priority="33">
      <iconSet>
        <cfvo type="percent" val="0"/>
        <cfvo type="formula" val="$N$12-($N$12*0.3)"/>
        <cfvo type="formula" val="$N$12-($N$12*0.2)"/>
      </iconSet>
    </cfRule>
  </conditionalFormatting>
  <conditionalFormatting sqref="AC67">
    <cfRule type="iconSet" priority="34">
      <iconSet>
        <cfvo type="percent" val="0"/>
        <cfvo type="num" val="0.37"/>
        <cfvo type="num" val="0.5"/>
      </iconSet>
    </cfRule>
  </conditionalFormatting>
  <conditionalFormatting sqref="AC60">
    <cfRule type="iconSet" priority="30">
      <iconSet>
        <cfvo type="percent" val="0"/>
        <cfvo type="formula" val="$N$15-($N$15*0.3)"/>
        <cfvo type="formula" val="$N$15-($N$15*0.2)"/>
      </iconSet>
    </cfRule>
  </conditionalFormatting>
  <conditionalFormatting sqref="AC61:AC62">
    <cfRule type="iconSet" priority="31">
      <iconSet>
        <cfvo type="percent" val="0"/>
        <cfvo type="formula" val="#REF!-(#REF!*0.3)"/>
        <cfvo type="formula" val="#REF!-(#REF!*0.2)"/>
      </iconSet>
    </cfRule>
  </conditionalFormatting>
  <conditionalFormatting sqref="AC60:AC62">
    <cfRule type="iconSet" priority="32">
      <iconSet>
        <cfvo type="percent" val="0"/>
        <cfvo type="num" val="0.37"/>
        <cfvo type="num" val="0.5"/>
      </iconSet>
    </cfRule>
  </conditionalFormatting>
  <conditionalFormatting sqref="AC55">
    <cfRule type="iconSet" priority="28">
      <iconSet>
        <cfvo type="percent" val="0"/>
        <cfvo type="formula" val="$O$10-($O$10*0.3)"/>
        <cfvo type="formula" val="$O$10-($O$10*0.2)"/>
      </iconSet>
    </cfRule>
  </conditionalFormatting>
  <conditionalFormatting sqref="AC56">
    <cfRule type="iconSet" priority="27">
      <iconSet>
        <cfvo type="percent" val="0"/>
        <cfvo type="formula" val="$O$11-($O$11*0.3)"/>
        <cfvo type="formula" val="$O$11-($O$11*0.2)"/>
      </iconSet>
    </cfRule>
  </conditionalFormatting>
  <conditionalFormatting sqref="AC57">
    <cfRule type="iconSet" priority="26">
      <iconSet>
        <cfvo type="percent" val="0"/>
        <cfvo type="formula" val="$O$12-($O$12*0.3)"/>
        <cfvo type="formula" val="$O$12-($O$12*0.2)"/>
      </iconSet>
    </cfRule>
  </conditionalFormatting>
  <conditionalFormatting sqref="AC58">
    <cfRule type="iconSet" priority="25">
      <iconSet>
        <cfvo type="percent" val="0"/>
        <cfvo type="formula" val="$O$13-($O$13*0.3)"/>
        <cfvo type="formula" val="$O$13-($O$13*0.2)"/>
      </iconSet>
    </cfRule>
  </conditionalFormatting>
  <conditionalFormatting sqref="AC59">
    <cfRule type="iconSet" priority="24">
      <iconSet>
        <cfvo type="percent" val="0"/>
        <cfvo type="formula" val="$O$14-($O$14*0.3)"/>
        <cfvo type="formula" val="$O$14-($O$14*0.2)"/>
      </iconSet>
    </cfRule>
  </conditionalFormatting>
  <conditionalFormatting sqref="AC55">
    <cfRule type="iconSet" priority="23">
      <iconSet>
        <cfvo type="percent" val="0"/>
        <cfvo type="num" val="0.62"/>
        <cfvo type="num" val="0.75"/>
      </iconSet>
    </cfRule>
  </conditionalFormatting>
  <conditionalFormatting sqref="AC56">
    <cfRule type="iconSet" priority="22">
      <iconSet>
        <cfvo type="percent" val="0"/>
        <cfvo type="num" val="0.62"/>
        <cfvo type="num" val="0.75"/>
      </iconSet>
    </cfRule>
  </conditionalFormatting>
  <conditionalFormatting sqref="AC57">
    <cfRule type="iconSet" priority="21">
      <iconSet>
        <cfvo type="percent" val="0"/>
        <cfvo type="num" val="0.62"/>
        <cfvo type="num" val="0.75"/>
      </iconSet>
    </cfRule>
  </conditionalFormatting>
  <conditionalFormatting sqref="AC58">
    <cfRule type="iconSet" priority="20">
      <iconSet>
        <cfvo type="percent" val="0"/>
        <cfvo type="num" val="0.62"/>
        <cfvo type="num" val="0.75"/>
      </iconSet>
    </cfRule>
  </conditionalFormatting>
  <conditionalFormatting sqref="AC59">
    <cfRule type="iconSet" priority="19">
      <iconSet>
        <cfvo type="percent" val="0"/>
        <cfvo type="num" val="0.62"/>
        <cfvo type="num" val="0.75"/>
      </iconSet>
    </cfRule>
  </conditionalFormatting>
  <conditionalFormatting sqref="AC55:AC59">
    <cfRule type="iconSet" priority="29">
      <iconSet>
        <cfvo type="percent" val="0"/>
        <cfvo type="num" val="0.62"/>
        <cfvo type="num" val="0.75"/>
      </iconSet>
    </cfRule>
  </conditionalFormatting>
  <conditionalFormatting sqref="AC48:AC50">
    <cfRule type="iconSet" priority="16">
      <iconSet>
        <cfvo type="percent" val="0"/>
        <cfvo type="formula" val="#REF!-(#REF!*0.3)"/>
        <cfvo type="formula" val="#REF!-(#REF!*0.2)"/>
      </iconSet>
    </cfRule>
  </conditionalFormatting>
  <conditionalFormatting sqref="AC48:AC50">
    <cfRule type="iconSet" priority="17">
      <iconSet>
        <cfvo type="percent" val="0"/>
        <cfvo type="num" val="0.62"/>
        <cfvo type="num" val="0.75"/>
      </iconSet>
    </cfRule>
  </conditionalFormatting>
  <conditionalFormatting sqref="AC48:AC50">
    <cfRule type="iconSet" priority="18">
      <iconSet>
        <cfvo type="percent" val="0"/>
        <cfvo type="num" val="0.62"/>
        <cfvo type="num" val="0.75"/>
      </iconSet>
    </cfRule>
  </conditionalFormatting>
  <conditionalFormatting sqref="AC31">
    <cfRule type="iconSet" priority="13">
      <iconSet>
        <cfvo type="percent" val="0"/>
        <cfvo type="formula" val="$O$11-($O$11*0.3)"/>
        <cfvo type="formula" val="$O$11-($O$11*0.2)"/>
      </iconSet>
    </cfRule>
  </conditionalFormatting>
  <conditionalFormatting sqref="AC32">
    <cfRule type="iconSet" priority="12">
      <iconSet>
        <cfvo type="percent" val="0"/>
        <cfvo type="formula" val="$O$12-($O$12*0.3)"/>
        <cfvo type="formula" val="$O$12-($O$12*0.2)"/>
      </iconSet>
    </cfRule>
  </conditionalFormatting>
  <conditionalFormatting sqref="AC31">
    <cfRule type="iconSet" priority="11">
      <iconSet>
        <cfvo type="percent" val="0"/>
        <cfvo type="num" val="0.62"/>
        <cfvo type="num" val="0.75"/>
      </iconSet>
    </cfRule>
  </conditionalFormatting>
  <conditionalFormatting sqref="AC32">
    <cfRule type="iconSet" priority="10">
      <iconSet>
        <cfvo type="percent" val="0"/>
        <cfvo type="num" val="0.62"/>
        <cfvo type="num" val="0.75"/>
      </iconSet>
    </cfRule>
  </conditionalFormatting>
  <conditionalFormatting sqref="AC33">
    <cfRule type="iconSet" priority="9">
      <iconSet>
        <cfvo type="percent" val="0"/>
        <cfvo type="num" val="0.62"/>
        <cfvo type="num" val="0.75"/>
      </iconSet>
    </cfRule>
  </conditionalFormatting>
  <conditionalFormatting sqref="AC33">
    <cfRule type="iconSet" priority="14">
      <iconSet>
        <cfvo type="percent" val="0"/>
        <cfvo type="formula" val="#REF!-(#REF!*0.3)"/>
        <cfvo type="formula" val="#REF!-(#REF!*0.2)"/>
      </iconSet>
    </cfRule>
  </conditionalFormatting>
  <conditionalFormatting sqref="AC31:AC33">
    <cfRule type="iconSet" priority="15">
      <iconSet>
        <cfvo type="percent" val="0"/>
        <cfvo type="num" val="0.62"/>
        <cfvo type="num" val="0.75"/>
      </iconSet>
    </cfRule>
  </conditionalFormatting>
  <conditionalFormatting sqref="R24">
    <cfRule type="cellIs" dxfId="10" priority="5" stopIfTrue="1" operator="between">
      <formula>4.5</formula>
      <formula>11</formula>
    </cfRule>
    <cfRule type="cellIs" dxfId="9" priority="6" stopIfTrue="1" operator="lessThan">
      <formula>4</formula>
    </cfRule>
    <cfRule type="cellIs" dxfId="8" priority="7" stopIfTrue="1" operator="greaterThan">
      <formula>11</formula>
    </cfRule>
    <cfRule type="cellIs" dxfId="7" priority="8" stopIfTrue="1" operator="equal">
      <formula>4</formula>
    </cfRule>
  </conditionalFormatting>
  <conditionalFormatting sqref="R18">
    <cfRule type="cellIs" dxfId="6" priority="1" stopIfTrue="1" operator="between">
      <formula>4.5</formula>
      <formula>11</formula>
    </cfRule>
    <cfRule type="cellIs" dxfId="5" priority="2" stopIfTrue="1" operator="lessThan">
      <formula>4</formula>
    </cfRule>
    <cfRule type="cellIs" dxfId="4" priority="3" stopIfTrue="1" operator="greaterThan">
      <formula>11</formula>
    </cfRule>
    <cfRule type="cellIs" dxfId="3" priority="4" stopIfTrue="1" operator="equal">
      <formula>4</formula>
    </cfRule>
  </conditionalFormatting>
  <printOptions horizontalCentered="1"/>
  <pageMargins left="0.19685039370078741" right="0.19685039370078741" top="0.19685039370078741" bottom="0.19685039370078741" header="0" footer="0"/>
  <pageSetup paperSize="119" scale="42" pageOrder="overThenDown" orientation="landscape"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50"/>
  </sheetPr>
  <dimension ref="A1:L6"/>
  <sheetViews>
    <sheetView zoomScaleNormal="100" workbookViewId="0">
      <selection sqref="A1:B1"/>
    </sheetView>
  </sheetViews>
  <sheetFormatPr baseColWidth="10" defaultRowHeight="12.75" x14ac:dyDescent="0.2"/>
  <cols>
    <col min="1" max="1" width="4.140625" customWidth="1"/>
    <col min="2" max="2" width="15.140625" style="42" customWidth="1"/>
    <col min="3" max="3" width="21.85546875" customWidth="1"/>
    <col min="4" max="4" width="17.7109375" customWidth="1"/>
    <col min="5" max="5" width="9.5703125" customWidth="1"/>
    <col min="6" max="6" width="9.85546875" customWidth="1"/>
    <col min="7" max="7" width="13" style="42" customWidth="1"/>
    <col min="8" max="8" width="13.42578125" style="42" customWidth="1"/>
    <col min="9" max="9" width="40.140625" customWidth="1"/>
    <col min="10" max="10" width="16" customWidth="1"/>
    <col min="11" max="11" width="10.42578125" customWidth="1"/>
    <col min="12" max="12" width="20.28515625" customWidth="1"/>
  </cols>
  <sheetData>
    <row r="1" spans="1:12" ht="84" customHeight="1" x14ac:dyDescent="0.2">
      <c r="A1" s="384"/>
      <c r="B1" s="384"/>
      <c r="C1" s="385" t="s">
        <v>506</v>
      </c>
      <c r="D1" s="385"/>
      <c r="E1" s="385"/>
      <c r="F1" s="385"/>
      <c r="G1" s="385"/>
      <c r="H1" s="385"/>
      <c r="I1" s="385"/>
      <c r="J1" s="385"/>
      <c r="K1" s="385"/>
      <c r="L1" s="385"/>
    </row>
    <row r="2" spans="1:12" ht="18.75" customHeight="1" x14ac:dyDescent="0.2">
      <c r="A2" s="387" t="s">
        <v>507</v>
      </c>
      <c r="B2" s="387"/>
      <c r="C2" s="387"/>
      <c r="D2" s="387"/>
      <c r="E2" s="386" t="s">
        <v>508</v>
      </c>
      <c r="F2" s="386"/>
      <c r="G2" s="386"/>
      <c r="H2" s="386"/>
      <c r="I2" s="386"/>
      <c r="J2" s="386"/>
      <c r="K2" s="386"/>
      <c r="L2" s="386"/>
    </row>
    <row r="3" spans="1:12" s="42" customFormat="1" ht="44.25" customHeight="1" x14ac:dyDescent="0.2">
      <c r="A3" s="58" t="s">
        <v>142</v>
      </c>
      <c r="B3" s="60" t="s">
        <v>509</v>
      </c>
      <c r="C3" s="58" t="s">
        <v>143</v>
      </c>
      <c r="D3" s="58" t="s">
        <v>144</v>
      </c>
      <c r="E3" s="60" t="s">
        <v>145</v>
      </c>
      <c r="F3" s="60" t="s">
        <v>146</v>
      </c>
      <c r="G3" s="60" t="s">
        <v>147</v>
      </c>
      <c r="H3" s="58" t="s">
        <v>148</v>
      </c>
      <c r="I3" s="58" t="s">
        <v>149</v>
      </c>
      <c r="J3" s="60" t="s">
        <v>505</v>
      </c>
      <c r="K3" s="60" t="s">
        <v>529</v>
      </c>
      <c r="L3" s="60" t="s">
        <v>439</v>
      </c>
    </row>
    <row r="4" spans="1:12" ht="120" x14ac:dyDescent="0.2">
      <c r="A4" s="107">
        <v>1</v>
      </c>
      <c r="B4" s="61" t="s">
        <v>444</v>
      </c>
      <c r="C4" s="69" t="s">
        <v>394</v>
      </c>
      <c r="D4" s="70" t="s">
        <v>225</v>
      </c>
      <c r="E4" s="44">
        <v>43132</v>
      </c>
      <c r="F4" s="44">
        <v>43465</v>
      </c>
      <c r="G4" s="70" t="s">
        <v>226</v>
      </c>
      <c r="H4" s="70" t="s">
        <v>227</v>
      </c>
      <c r="I4" s="69" t="s">
        <v>510</v>
      </c>
      <c r="J4" s="108" t="s">
        <v>531</v>
      </c>
      <c r="K4" s="108">
        <v>0</v>
      </c>
      <c r="L4" s="69" t="s">
        <v>530</v>
      </c>
    </row>
    <row r="5" spans="1:12" ht="120" x14ac:dyDescent="0.2">
      <c r="A5" s="107">
        <v>2</v>
      </c>
      <c r="B5" s="61" t="s">
        <v>445</v>
      </c>
      <c r="C5" s="69" t="s">
        <v>228</v>
      </c>
      <c r="D5" s="86" t="s">
        <v>225</v>
      </c>
      <c r="E5" s="43">
        <v>43221</v>
      </c>
      <c r="F5" s="43">
        <v>43465</v>
      </c>
      <c r="G5" s="70" t="s">
        <v>226</v>
      </c>
      <c r="H5" s="70" t="s">
        <v>229</v>
      </c>
      <c r="I5" s="69" t="s">
        <v>441</v>
      </c>
      <c r="J5" s="108" t="s">
        <v>531</v>
      </c>
      <c r="K5" s="108">
        <v>0</v>
      </c>
      <c r="L5" s="69" t="s">
        <v>530</v>
      </c>
    </row>
    <row r="6" spans="1:12" ht="264" x14ac:dyDescent="0.2">
      <c r="A6" s="110">
        <v>3</v>
      </c>
      <c r="B6" s="65" t="s">
        <v>446</v>
      </c>
      <c r="C6" s="85" t="s">
        <v>326</v>
      </c>
      <c r="D6" s="85" t="s">
        <v>327</v>
      </c>
      <c r="E6" s="109">
        <v>43101</v>
      </c>
      <c r="F6" s="109">
        <v>43465</v>
      </c>
      <c r="G6" s="70" t="s">
        <v>328</v>
      </c>
      <c r="H6" s="70" t="s">
        <v>329</v>
      </c>
      <c r="I6" s="74" t="s">
        <v>447</v>
      </c>
      <c r="J6" s="108" t="s">
        <v>449</v>
      </c>
      <c r="K6" s="108">
        <v>0.05</v>
      </c>
      <c r="L6" s="90" t="s">
        <v>450</v>
      </c>
    </row>
  </sheetData>
  <mergeCells count="5">
    <mergeCell ref="A1:B1"/>
    <mergeCell ref="C1:I1"/>
    <mergeCell ref="J1:L1"/>
    <mergeCell ref="E2:L2"/>
    <mergeCell ref="A2:D2"/>
  </mergeCells>
  <printOptions horizontalCentered="1"/>
  <pageMargins left="0.70866141732283472" right="0.70866141732283472" top="0.74803149606299213" bottom="0.74803149606299213" header="0.31496062992125984" footer="0.31496062992125984"/>
  <pageSetup scale="65"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1:T40"/>
  <sheetViews>
    <sheetView zoomScaleNormal="100" workbookViewId="0">
      <pane ySplit="3" topLeftCell="A4" activePane="bottomLeft" state="frozen"/>
      <selection pane="bottomLeft" activeCell="C4" sqref="C4"/>
    </sheetView>
  </sheetViews>
  <sheetFormatPr baseColWidth="10" defaultRowHeight="12.75" x14ac:dyDescent="0.2"/>
  <cols>
    <col min="1" max="1" width="4.42578125" style="36" customWidth="1"/>
    <col min="2" max="2" width="27" style="37" customWidth="1"/>
    <col min="3" max="3" width="17.85546875" style="37" customWidth="1"/>
    <col min="4" max="4" width="9.42578125" style="47" customWidth="1"/>
    <col min="5" max="5" width="9.5703125" style="47" customWidth="1"/>
    <col min="6" max="6" width="16.140625" style="47" customWidth="1"/>
    <col min="7" max="7" width="14.28515625" style="47" customWidth="1"/>
    <col min="8" max="8" width="63.42578125" style="37" customWidth="1"/>
    <col min="9" max="9" width="21.28515625" style="37" customWidth="1"/>
    <col min="10" max="10" width="24.5703125" style="37" customWidth="1"/>
    <col min="11" max="16384" width="11.42578125" style="37"/>
  </cols>
  <sheetData>
    <row r="1" spans="1:20" ht="84.75" customHeight="1" x14ac:dyDescent="0.2">
      <c r="A1" s="388"/>
      <c r="B1" s="388"/>
      <c r="C1" s="388" t="s">
        <v>517</v>
      </c>
      <c r="D1" s="388"/>
      <c r="E1" s="388"/>
      <c r="F1" s="388"/>
      <c r="G1" s="388"/>
      <c r="H1" s="388"/>
      <c r="I1" s="388"/>
      <c r="J1" s="388"/>
    </row>
    <row r="2" spans="1:20" ht="19.5" customHeight="1" x14ac:dyDescent="0.2">
      <c r="A2" s="387" t="s">
        <v>511</v>
      </c>
      <c r="B2" s="387"/>
      <c r="C2" s="387"/>
      <c r="D2" s="387"/>
      <c r="E2" s="387"/>
      <c r="F2" s="387"/>
      <c r="G2" s="387"/>
      <c r="H2" s="303" t="s">
        <v>508</v>
      </c>
      <c r="I2" s="303"/>
      <c r="J2" s="303"/>
    </row>
    <row r="3" spans="1:20" ht="36" x14ac:dyDescent="0.2">
      <c r="A3" s="63" t="s">
        <v>142</v>
      </c>
      <c r="B3" s="63" t="s">
        <v>512</v>
      </c>
      <c r="C3" s="63" t="s">
        <v>144</v>
      </c>
      <c r="D3" s="63" t="s">
        <v>513</v>
      </c>
      <c r="E3" s="63" t="s">
        <v>514</v>
      </c>
      <c r="F3" s="63" t="s">
        <v>515</v>
      </c>
      <c r="G3" s="63" t="s">
        <v>148</v>
      </c>
      <c r="H3" s="63" t="s">
        <v>516</v>
      </c>
      <c r="I3" s="64" t="s">
        <v>505</v>
      </c>
      <c r="J3" s="63" t="s">
        <v>439</v>
      </c>
    </row>
    <row r="4" spans="1:20" ht="108" x14ac:dyDescent="0.2">
      <c r="A4" s="65">
        <v>1</v>
      </c>
      <c r="B4" s="66" t="s">
        <v>274</v>
      </c>
      <c r="C4" s="66" t="s">
        <v>150</v>
      </c>
      <c r="D4" s="67">
        <v>43160</v>
      </c>
      <c r="E4" s="67">
        <v>43465</v>
      </c>
      <c r="F4" s="67" t="s">
        <v>275</v>
      </c>
      <c r="G4" s="65" t="s">
        <v>276</v>
      </c>
      <c r="H4" s="66" t="s">
        <v>787</v>
      </c>
      <c r="I4" s="118" t="s">
        <v>440</v>
      </c>
      <c r="J4" s="66"/>
      <c r="K4" s="45"/>
      <c r="L4" s="45"/>
      <c r="M4" s="45"/>
      <c r="N4" s="45"/>
      <c r="O4" s="45"/>
      <c r="P4" s="45"/>
      <c r="Q4" s="45"/>
      <c r="R4" s="45"/>
      <c r="S4" s="45"/>
      <c r="T4" s="45"/>
    </row>
    <row r="5" spans="1:20" ht="180" x14ac:dyDescent="0.2">
      <c r="A5" s="65">
        <v>2</v>
      </c>
      <c r="B5" s="66" t="s">
        <v>455</v>
      </c>
      <c r="C5" s="66" t="s">
        <v>452</v>
      </c>
      <c r="D5" s="67">
        <v>43160</v>
      </c>
      <c r="E5" s="67">
        <v>43465</v>
      </c>
      <c r="F5" s="67" t="s">
        <v>277</v>
      </c>
      <c r="G5" s="65" t="s">
        <v>278</v>
      </c>
      <c r="H5" s="66" t="s">
        <v>488</v>
      </c>
      <c r="I5" s="118" t="s">
        <v>1401</v>
      </c>
      <c r="J5" s="66" t="s">
        <v>462</v>
      </c>
      <c r="K5" s="45"/>
      <c r="L5" s="45"/>
      <c r="M5" s="45"/>
      <c r="N5" s="45"/>
      <c r="O5" s="45"/>
      <c r="P5" s="45"/>
      <c r="Q5" s="45"/>
      <c r="R5" s="45"/>
      <c r="S5" s="45"/>
      <c r="T5" s="45"/>
    </row>
    <row r="6" spans="1:20" ht="336" x14ac:dyDescent="0.2">
      <c r="A6" s="65">
        <v>3</v>
      </c>
      <c r="B6" s="66" t="s">
        <v>302</v>
      </c>
      <c r="C6" s="66" t="s">
        <v>150</v>
      </c>
      <c r="D6" s="67">
        <v>43191</v>
      </c>
      <c r="E6" s="67">
        <v>43465</v>
      </c>
      <c r="F6" s="67" t="s">
        <v>275</v>
      </c>
      <c r="G6" s="65" t="s">
        <v>279</v>
      </c>
      <c r="H6" s="66" t="s">
        <v>788</v>
      </c>
      <c r="I6" s="118" t="s">
        <v>440</v>
      </c>
      <c r="J6" s="66" t="s">
        <v>804</v>
      </c>
      <c r="K6" s="45"/>
      <c r="L6" s="45"/>
      <c r="M6" s="45"/>
      <c r="N6" s="45"/>
      <c r="O6" s="45"/>
      <c r="P6" s="45"/>
      <c r="Q6" s="45"/>
      <c r="R6" s="45"/>
      <c r="S6" s="45"/>
      <c r="T6" s="45"/>
    </row>
    <row r="7" spans="1:20" ht="96" x14ac:dyDescent="0.2">
      <c r="A7" s="65">
        <v>4</v>
      </c>
      <c r="B7" s="66" t="s">
        <v>303</v>
      </c>
      <c r="C7" s="66" t="s">
        <v>150</v>
      </c>
      <c r="D7" s="67">
        <v>43221</v>
      </c>
      <c r="E7" s="67">
        <v>43465</v>
      </c>
      <c r="F7" s="67" t="s">
        <v>275</v>
      </c>
      <c r="G7" s="65" t="s">
        <v>279</v>
      </c>
      <c r="H7" s="66" t="s">
        <v>789</v>
      </c>
      <c r="I7" s="72" t="s">
        <v>1226</v>
      </c>
      <c r="J7" s="66"/>
      <c r="K7" s="45"/>
      <c r="L7" s="45"/>
      <c r="M7" s="45"/>
      <c r="N7" s="45"/>
      <c r="O7" s="45"/>
      <c r="P7" s="45"/>
      <c r="Q7" s="45"/>
      <c r="R7" s="45"/>
      <c r="S7" s="45"/>
      <c r="T7" s="45"/>
    </row>
    <row r="8" spans="1:20" ht="300" x14ac:dyDescent="0.2">
      <c r="A8" s="65">
        <v>5</v>
      </c>
      <c r="B8" s="69" t="s">
        <v>298</v>
      </c>
      <c r="C8" s="69" t="s">
        <v>152</v>
      </c>
      <c r="D8" s="67">
        <v>43101</v>
      </c>
      <c r="E8" s="67">
        <v>43464</v>
      </c>
      <c r="F8" s="70" t="s">
        <v>153</v>
      </c>
      <c r="G8" s="70" t="s">
        <v>343</v>
      </c>
      <c r="H8" s="71" t="s">
        <v>479</v>
      </c>
      <c r="I8" s="118" t="s">
        <v>458</v>
      </c>
      <c r="J8" s="69" t="s">
        <v>478</v>
      </c>
      <c r="K8" s="45"/>
      <c r="L8" s="45"/>
      <c r="M8" s="45"/>
      <c r="N8" s="45"/>
      <c r="O8" s="45"/>
      <c r="P8" s="45"/>
      <c r="Q8" s="45"/>
      <c r="R8" s="45"/>
      <c r="S8" s="45"/>
      <c r="T8" s="45"/>
    </row>
    <row r="9" spans="1:20" ht="372" x14ac:dyDescent="0.2">
      <c r="A9" s="65">
        <v>6</v>
      </c>
      <c r="B9" s="69" t="s">
        <v>299</v>
      </c>
      <c r="C9" s="69" t="s">
        <v>154</v>
      </c>
      <c r="D9" s="67">
        <v>43132</v>
      </c>
      <c r="E9" s="67">
        <v>43465</v>
      </c>
      <c r="F9" s="70" t="s">
        <v>155</v>
      </c>
      <c r="G9" s="70" t="s">
        <v>192</v>
      </c>
      <c r="H9" s="71" t="s">
        <v>480</v>
      </c>
      <c r="I9" s="118" t="s">
        <v>463</v>
      </c>
      <c r="J9" s="69" t="s">
        <v>481</v>
      </c>
      <c r="K9" s="45"/>
      <c r="L9" s="45"/>
      <c r="M9" s="45"/>
      <c r="N9" s="45"/>
      <c r="O9" s="45"/>
      <c r="P9" s="45"/>
      <c r="Q9" s="45"/>
      <c r="R9" s="45"/>
      <c r="S9" s="45"/>
      <c r="T9" s="45"/>
    </row>
    <row r="10" spans="1:20" ht="168" x14ac:dyDescent="0.2">
      <c r="A10" s="65">
        <v>7</v>
      </c>
      <c r="B10" s="69" t="s">
        <v>299</v>
      </c>
      <c r="C10" s="69" t="s">
        <v>156</v>
      </c>
      <c r="D10" s="67">
        <v>43132</v>
      </c>
      <c r="E10" s="67">
        <v>43465</v>
      </c>
      <c r="F10" s="70" t="s">
        <v>155</v>
      </c>
      <c r="G10" s="70" t="s">
        <v>192</v>
      </c>
      <c r="H10" s="71" t="s">
        <v>483</v>
      </c>
      <c r="I10" s="120">
        <v>0</v>
      </c>
      <c r="J10" s="69" t="s">
        <v>482</v>
      </c>
      <c r="K10" s="45"/>
      <c r="L10" s="45"/>
      <c r="M10" s="45"/>
      <c r="N10" s="45"/>
      <c r="O10" s="45"/>
      <c r="P10" s="45"/>
      <c r="Q10" s="45"/>
      <c r="R10" s="45"/>
      <c r="S10" s="45"/>
      <c r="T10" s="45"/>
    </row>
    <row r="11" spans="1:20" ht="240" x14ac:dyDescent="0.2">
      <c r="A11" s="65">
        <v>8</v>
      </c>
      <c r="B11" s="83" t="s">
        <v>299</v>
      </c>
      <c r="C11" s="69" t="s">
        <v>451</v>
      </c>
      <c r="D11" s="67">
        <v>43101</v>
      </c>
      <c r="E11" s="67">
        <v>43465</v>
      </c>
      <c r="F11" s="70" t="s">
        <v>155</v>
      </c>
      <c r="G11" s="70" t="s">
        <v>192</v>
      </c>
      <c r="H11" s="71" t="s">
        <v>797</v>
      </c>
      <c r="I11" s="118" t="s">
        <v>448</v>
      </c>
      <c r="J11" s="69" t="s">
        <v>450</v>
      </c>
      <c r="K11" s="45"/>
      <c r="L11" s="45"/>
      <c r="M11" s="45"/>
      <c r="N11" s="45"/>
      <c r="O11" s="45"/>
      <c r="P11" s="45"/>
      <c r="Q11" s="45"/>
      <c r="R11" s="45"/>
      <c r="S11" s="45"/>
      <c r="T11" s="45"/>
    </row>
    <row r="12" spans="1:20" ht="252" x14ac:dyDescent="0.2">
      <c r="A12" s="65">
        <v>9</v>
      </c>
      <c r="B12" s="69" t="s">
        <v>304</v>
      </c>
      <c r="C12" s="69" t="s">
        <v>280</v>
      </c>
      <c r="D12" s="67">
        <v>43252</v>
      </c>
      <c r="E12" s="67">
        <v>43464</v>
      </c>
      <c r="F12" s="70" t="s">
        <v>281</v>
      </c>
      <c r="G12" s="70" t="s">
        <v>282</v>
      </c>
      <c r="H12" s="71" t="s">
        <v>790</v>
      </c>
      <c r="I12" s="72" t="s">
        <v>1226</v>
      </c>
      <c r="J12" s="69"/>
      <c r="K12" s="45"/>
      <c r="L12" s="45"/>
      <c r="M12" s="45"/>
      <c r="N12" s="45"/>
      <c r="O12" s="45"/>
      <c r="P12" s="45"/>
      <c r="Q12" s="45"/>
      <c r="R12" s="45"/>
      <c r="S12" s="45"/>
      <c r="T12" s="45"/>
    </row>
    <row r="13" spans="1:20" ht="120" x14ac:dyDescent="0.2">
      <c r="A13" s="65">
        <v>10</v>
      </c>
      <c r="B13" s="69" t="s">
        <v>283</v>
      </c>
      <c r="C13" s="69" t="s">
        <v>280</v>
      </c>
      <c r="D13" s="67">
        <v>43282</v>
      </c>
      <c r="E13" s="67">
        <v>43464</v>
      </c>
      <c r="F13" s="70" t="s">
        <v>284</v>
      </c>
      <c r="G13" s="65" t="s">
        <v>285</v>
      </c>
      <c r="H13" s="71" t="s">
        <v>791</v>
      </c>
      <c r="I13" s="72" t="s">
        <v>1226</v>
      </c>
      <c r="J13" s="69"/>
      <c r="K13" s="45"/>
      <c r="L13" s="45"/>
      <c r="M13" s="45"/>
      <c r="N13" s="45"/>
      <c r="O13" s="45"/>
      <c r="P13" s="45"/>
      <c r="Q13" s="45"/>
      <c r="R13" s="45"/>
      <c r="S13" s="45"/>
      <c r="T13" s="45"/>
    </row>
    <row r="14" spans="1:20" ht="156" x14ac:dyDescent="0.2">
      <c r="A14" s="65">
        <v>11</v>
      </c>
      <c r="B14" s="69" t="s">
        <v>286</v>
      </c>
      <c r="C14" s="69" t="s">
        <v>287</v>
      </c>
      <c r="D14" s="73">
        <v>43101</v>
      </c>
      <c r="E14" s="73">
        <v>43465</v>
      </c>
      <c r="F14" s="73" t="s">
        <v>288</v>
      </c>
      <c r="G14" s="73" t="s">
        <v>289</v>
      </c>
      <c r="H14" s="66" t="s">
        <v>792</v>
      </c>
      <c r="I14" s="118" t="s">
        <v>796</v>
      </c>
      <c r="J14" s="66"/>
      <c r="K14" s="45"/>
      <c r="L14" s="45"/>
      <c r="M14" s="45"/>
      <c r="N14" s="45"/>
      <c r="O14" s="45"/>
      <c r="P14" s="45"/>
      <c r="Q14" s="45"/>
      <c r="R14" s="45"/>
      <c r="S14" s="45"/>
      <c r="T14" s="45"/>
    </row>
    <row r="15" spans="1:20" ht="96" x14ac:dyDescent="0.2">
      <c r="A15" s="65">
        <v>12</v>
      </c>
      <c r="B15" s="74" t="s">
        <v>290</v>
      </c>
      <c r="C15" s="69" t="s">
        <v>3</v>
      </c>
      <c r="D15" s="73">
        <v>43160</v>
      </c>
      <c r="E15" s="73">
        <v>43465</v>
      </c>
      <c r="F15" s="70" t="s">
        <v>158</v>
      </c>
      <c r="G15" s="65" t="s">
        <v>193</v>
      </c>
      <c r="H15" s="66" t="s">
        <v>489</v>
      </c>
      <c r="I15" s="120">
        <v>0</v>
      </c>
      <c r="J15" s="66"/>
      <c r="K15" s="45"/>
      <c r="L15" s="45"/>
      <c r="M15" s="45"/>
      <c r="N15" s="45"/>
      <c r="O15" s="45"/>
      <c r="P15" s="45"/>
      <c r="Q15" s="45"/>
      <c r="R15" s="45"/>
      <c r="S15" s="45"/>
      <c r="T15" s="45"/>
    </row>
    <row r="16" spans="1:20" ht="288" x14ac:dyDescent="0.2">
      <c r="A16" s="65">
        <v>13</v>
      </c>
      <c r="B16" s="69" t="s">
        <v>291</v>
      </c>
      <c r="C16" s="69" t="s">
        <v>280</v>
      </c>
      <c r="D16" s="73">
        <v>43160</v>
      </c>
      <c r="E16" s="73">
        <v>43465</v>
      </c>
      <c r="F16" s="70" t="s">
        <v>159</v>
      </c>
      <c r="G16" s="65" t="s">
        <v>292</v>
      </c>
      <c r="H16" s="66" t="s">
        <v>793</v>
      </c>
      <c r="I16" s="271">
        <v>0.3</v>
      </c>
      <c r="J16" s="66"/>
      <c r="K16" s="45"/>
      <c r="L16" s="45"/>
      <c r="M16" s="45"/>
      <c r="N16" s="45"/>
      <c r="O16" s="45"/>
      <c r="P16" s="45"/>
      <c r="Q16" s="45"/>
      <c r="R16" s="45"/>
      <c r="S16" s="45"/>
      <c r="T16" s="45"/>
    </row>
    <row r="17" spans="1:20" ht="156" x14ac:dyDescent="0.2">
      <c r="A17" s="65">
        <v>14</v>
      </c>
      <c r="B17" s="69" t="s">
        <v>286</v>
      </c>
      <c r="C17" s="69" t="s">
        <v>301</v>
      </c>
      <c r="D17" s="73">
        <v>43132</v>
      </c>
      <c r="E17" s="73">
        <v>43464</v>
      </c>
      <c r="F17" s="70" t="s">
        <v>305</v>
      </c>
      <c r="G17" s="65" t="s">
        <v>306</v>
      </c>
      <c r="H17" s="66" t="s">
        <v>442</v>
      </c>
      <c r="I17" s="118" t="s">
        <v>440</v>
      </c>
      <c r="J17" s="66" t="s">
        <v>443</v>
      </c>
      <c r="K17" s="45"/>
      <c r="L17" s="45"/>
      <c r="M17" s="45"/>
      <c r="N17" s="45"/>
      <c r="O17" s="45"/>
      <c r="P17" s="45"/>
      <c r="Q17" s="45"/>
      <c r="R17" s="45"/>
      <c r="S17" s="45"/>
      <c r="T17" s="45"/>
    </row>
    <row r="18" spans="1:20" ht="168" x14ac:dyDescent="0.2">
      <c r="A18" s="65">
        <v>15</v>
      </c>
      <c r="B18" s="69" t="s">
        <v>300</v>
      </c>
      <c r="C18" s="69" t="s">
        <v>280</v>
      </c>
      <c r="D18" s="73">
        <v>43160</v>
      </c>
      <c r="E18" s="73">
        <v>43465</v>
      </c>
      <c r="F18" s="70" t="s">
        <v>162</v>
      </c>
      <c r="G18" s="75" t="s">
        <v>195</v>
      </c>
      <c r="H18" s="66" t="s">
        <v>794</v>
      </c>
      <c r="I18" s="120">
        <v>0</v>
      </c>
      <c r="J18" s="66"/>
      <c r="K18" s="45"/>
      <c r="L18" s="45"/>
      <c r="M18" s="45"/>
      <c r="N18" s="45"/>
      <c r="O18" s="45"/>
      <c r="P18" s="45"/>
      <c r="Q18" s="45"/>
      <c r="R18" s="45"/>
      <c r="S18" s="45"/>
      <c r="T18" s="45"/>
    </row>
    <row r="19" spans="1:20" ht="144" x14ac:dyDescent="0.2">
      <c r="A19" s="65">
        <v>16</v>
      </c>
      <c r="B19" s="69" t="s">
        <v>341</v>
      </c>
      <c r="C19" s="69" t="s">
        <v>161</v>
      </c>
      <c r="D19" s="73">
        <v>43101</v>
      </c>
      <c r="E19" s="73">
        <v>43465</v>
      </c>
      <c r="F19" s="70" t="s">
        <v>162</v>
      </c>
      <c r="G19" s="75" t="s">
        <v>195</v>
      </c>
      <c r="H19" s="66" t="s">
        <v>460</v>
      </c>
      <c r="I19" s="120">
        <v>0</v>
      </c>
      <c r="J19" s="66" t="s">
        <v>459</v>
      </c>
      <c r="K19" s="45"/>
      <c r="L19" s="45"/>
      <c r="M19" s="45"/>
      <c r="N19" s="45"/>
      <c r="O19" s="45"/>
      <c r="P19" s="45"/>
      <c r="Q19" s="45"/>
      <c r="R19" s="45"/>
      <c r="S19" s="45"/>
      <c r="T19" s="45"/>
    </row>
    <row r="20" spans="1:20" ht="84" x14ac:dyDescent="0.2">
      <c r="A20" s="65">
        <v>17</v>
      </c>
      <c r="B20" s="69" t="s">
        <v>344</v>
      </c>
      <c r="C20" s="69" t="s">
        <v>160</v>
      </c>
      <c r="D20" s="73">
        <v>43101</v>
      </c>
      <c r="E20" s="73">
        <v>43464</v>
      </c>
      <c r="F20" s="70" t="s">
        <v>345</v>
      </c>
      <c r="G20" s="65" t="s">
        <v>346</v>
      </c>
      <c r="H20" s="66" t="s">
        <v>456</v>
      </c>
      <c r="I20" s="118">
        <v>0.5</v>
      </c>
      <c r="J20" s="66" t="s">
        <v>457</v>
      </c>
      <c r="K20" s="45"/>
      <c r="L20" s="45"/>
      <c r="M20" s="45"/>
      <c r="N20" s="45"/>
      <c r="O20" s="45"/>
      <c r="P20" s="45"/>
      <c r="Q20" s="45"/>
      <c r="R20" s="45"/>
      <c r="S20" s="45"/>
      <c r="T20" s="45"/>
    </row>
    <row r="21" spans="1:20" ht="84" x14ac:dyDescent="0.2">
      <c r="A21" s="65">
        <v>18</v>
      </c>
      <c r="B21" s="69" t="s">
        <v>347</v>
      </c>
      <c r="C21" s="69" t="s">
        <v>160</v>
      </c>
      <c r="D21" s="73">
        <v>42736</v>
      </c>
      <c r="E21" s="73">
        <v>43464</v>
      </c>
      <c r="F21" s="65" t="s">
        <v>348</v>
      </c>
      <c r="G21" s="65" t="s">
        <v>349</v>
      </c>
      <c r="H21" s="66" t="s">
        <v>456</v>
      </c>
      <c r="I21" s="118" t="s">
        <v>458</v>
      </c>
      <c r="J21" s="66" t="s">
        <v>457</v>
      </c>
      <c r="K21" s="45"/>
      <c r="L21" s="45"/>
      <c r="M21" s="45"/>
      <c r="N21" s="45"/>
      <c r="O21" s="45"/>
      <c r="P21" s="45"/>
      <c r="Q21" s="45"/>
      <c r="R21" s="45"/>
      <c r="S21" s="45"/>
      <c r="T21" s="45"/>
    </row>
    <row r="22" spans="1:20" ht="156" x14ac:dyDescent="0.2">
      <c r="A22" s="65">
        <v>19</v>
      </c>
      <c r="B22" s="66" t="s">
        <v>163</v>
      </c>
      <c r="C22" s="66" t="s">
        <v>164</v>
      </c>
      <c r="D22" s="65" t="s">
        <v>165</v>
      </c>
      <c r="E22" s="65" t="s">
        <v>165</v>
      </c>
      <c r="F22" s="65" t="s">
        <v>155</v>
      </c>
      <c r="G22" s="65" t="s">
        <v>196</v>
      </c>
      <c r="H22" s="66" t="s">
        <v>464</v>
      </c>
      <c r="I22" s="118" t="s">
        <v>463</v>
      </c>
      <c r="J22" s="66" t="s">
        <v>465</v>
      </c>
      <c r="K22" s="45"/>
      <c r="L22" s="45"/>
      <c r="M22" s="45"/>
      <c r="N22" s="45"/>
      <c r="O22" s="45"/>
      <c r="P22" s="45"/>
      <c r="Q22" s="45"/>
      <c r="R22" s="45"/>
      <c r="S22" s="45"/>
      <c r="T22" s="45"/>
    </row>
    <row r="23" spans="1:20" ht="108" x14ac:dyDescent="0.2">
      <c r="A23" s="65">
        <v>20</v>
      </c>
      <c r="B23" s="69" t="s">
        <v>309</v>
      </c>
      <c r="C23" s="69" t="s">
        <v>166</v>
      </c>
      <c r="D23" s="73" t="s">
        <v>167</v>
      </c>
      <c r="E23" s="73" t="s">
        <v>167</v>
      </c>
      <c r="F23" s="70" t="s">
        <v>168</v>
      </c>
      <c r="G23" s="65" t="s">
        <v>197</v>
      </c>
      <c r="H23" s="66" t="s">
        <v>474</v>
      </c>
      <c r="I23" s="118" t="s">
        <v>440</v>
      </c>
      <c r="J23" s="66" t="s">
        <v>476</v>
      </c>
      <c r="K23" s="45"/>
      <c r="L23" s="45"/>
      <c r="M23" s="45"/>
      <c r="N23" s="45"/>
      <c r="O23" s="45"/>
      <c r="P23" s="45"/>
      <c r="Q23" s="45"/>
      <c r="R23" s="45"/>
      <c r="S23" s="45"/>
      <c r="T23" s="45"/>
    </row>
    <row r="24" spans="1:20" ht="132" x14ac:dyDescent="0.2">
      <c r="A24" s="65">
        <v>21</v>
      </c>
      <c r="B24" s="69" t="s">
        <v>342</v>
      </c>
      <c r="C24" s="69" t="s">
        <v>161</v>
      </c>
      <c r="D24" s="73" t="s">
        <v>165</v>
      </c>
      <c r="E24" s="73" t="s">
        <v>165</v>
      </c>
      <c r="F24" s="73" t="s">
        <v>151</v>
      </c>
      <c r="G24" s="73" t="s">
        <v>191</v>
      </c>
      <c r="H24" s="66" t="s">
        <v>461</v>
      </c>
      <c r="I24" s="120">
        <v>0</v>
      </c>
      <c r="J24" s="66" t="s">
        <v>459</v>
      </c>
      <c r="K24" s="45"/>
      <c r="L24" s="45"/>
      <c r="M24" s="45"/>
      <c r="N24" s="45"/>
      <c r="O24" s="45"/>
      <c r="P24" s="45"/>
      <c r="Q24" s="45"/>
      <c r="R24" s="45"/>
      <c r="S24" s="45"/>
      <c r="T24" s="45"/>
    </row>
    <row r="25" spans="1:20" ht="132" x14ac:dyDescent="0.2">
      <c r="A25" s="65">
        <v>22</v>
      </c>
      <c r="B25" s="69" t="s">
        <v>307</v>
      </c>
      <c r="C25" s="69" t="s">
        <v>169</v>
      </c>
      <c r="D25" s="73" t="s">
        <v>165</v>
      </c>
      <c r="E25" s="73" t="s">
        <v>165</v>
      </c>
      <c r="F25" s="73" t="s">
        <v>151</v>
      </c>
      <c r="G25" s="65" t="s">
        <v>191</v>
      </c>
      <c r="H25" s="66" t="s">
        <v>453</v>
      </c>
      <c r="I25" s="119" t="s">
        <v>448</v>
      </c>
      <c r="J25" s="66" t="s">
        <v>450</v>
      </c>
      <c r="K25" s="45"/>
      <c r="L25" s="45"/>
      <c r="M25" s="45"/>
      <c r="N25" s="45"/>
      <c r="O25" s="45"/>
      <c r="P25" s="45"/>
      <c r="Q25" s="45"/>
      <c r="R25" s="45"/>
      <c r="S25" s="45"/>
      <c r="T25" s="45"/>
    </row>
    <row r="26" spans="1:20" ht="216" x14ac:dyDescent="0.2">
      <c r="A26" s="65">
        <v>23</v>
      </c>
      <c r="B26" s="69" t="s">
        <v>308</v>
      </c>
      <c r="C26" s="69" t="s">
        <v>287</v>
      </c>
      <c r="D26" s="73" t="s">
        <v>167</v>
      </c>
      <c r="E26" s="73" t="s">
        <v>167</v>
      </c>
      <c r="F26" s="73" t="s">
        <v>293</v>
      </c>
      <c r="G26" s="76" t="s">
        <v>350</v>
      </c>
      <c r="H26" s="68" t="s">
        <v>795</v>
      </c>
      <c r="I26" s="119" t="s">
        <v>796</v>
      </c>
      <c r="J26" s="66"/>
      <c r="K26" s="45"/>
      <c r="L26" s="45"/>
      <c r="M26" s="45"/>
      <c r="N26" s="45"/>
      <c r="O26" s="45"/>
      <c r="P26" s="45"/>
      <c r="Q26" s="45"/>
      <c r="R26" s="45"/>
      <c r="S26" s="45"/>
      <c r="T26" s="45"/>
    </row>
    <row r="27" spans="1:20" x14ac:dyDescent="0.2">
      <c r="A27" s="62"/>
      <c r="B27" s="41"/>
      <c r="C27" s="41"/>
      <c r="D27" s="46"/>
      <c r="E27" s="46"/>
      <c r="F27" s="46"/>
      <c r="G27" s="46"/>
      <c r="H27" s="41"/>
      <c r="I27" s="41"/>
      <c r="J27" s="41"/>
    </row>
    <row r="32" spans="1:20" x14ac:dyDescent="0.2">
      <c r="H32" s="37" t="s">
        <v>1400</v>
      </c>
      <c r="I32" s="37">
        <v>23</v>
      </c>
      <c r="J32" s="122"/>
      <c r="K32" s="122"/>
    </row>
    <row r="33" spans="8:11" x14ac:dyDescent="0.2">
      <c r="J33" s="122"/>
      <c r="K33" s="122"/>
    </row>
    <row r="34" spans="8:11" x14ac:dyDescent="0.2">
      <c r="H34" s="37" t="s">
        <v>1402</v>
      </c>
      <c r="I34" s="37">
        <v>3</v>
      </c>
      <c r="J34" s="122"/>
      <c r="K34" s="122"/>
    </row>
    <row r="35" spans="8:11" x14ac:dyDescent="0.2">
      <c r="H35" s="37" t="s">
        <v>1405</v>
      </c>
      <c r="I35" s="37">
        <v>13</v>
      </c>
      <c r="J35" s="122">
        <v>0.33</v>
      </c>
      <c r="K35" s="122">
        <f>+I35*J35</f>
        <v>4.29</v>
      </c>
    </row>
    <row r="36" spans="8:11" x14ac:dyDescent="0.2">
      <c r="H36" s="37" t="s">
        <v>1404</v>
      </c>
      <c r="I36" s="37">
        <v>5</v>
      </c>
      <c r="J36" s="122">
        <v>0</v>
      </c>
      <c r="K36" s="122">
        <f>+I36*J36</f>
        <v>0</v>
      </c>
    </row>
    <row r="37" spans="8:11" x14ac:dyDescent="0.2">
      <c r="H37" s="37" t="s">
        <v>1403</v>
      </c>
      <c r="I37" s="37">
        <v>1</v>
      </c>
      <c r="J37" s="122">
        <v>0.5</v>
      </c>
      <c r="K37" s="122">
        <f>+I37*J37</f>
        <v>0.5</v>
      </c>
    </row>
    <row r="38" spans="8:11" x14ac:dyDescent="0.2">
      <c r="H38" s="37" t="s">
        <v>1403</v>
      </c>
      <c r="I38" s="37">
        <v>1</v>
      </c>
      <c r="J38" s="122">
        <v>0.3</v>
      </c>
      <c r="K38" s="122">
        <f>+I38*J38</f>
        <v>0.3</v>
      </c>
    </row>
    <row r="39" spans="8:11" x14ac:dyDescent="0.2">
      <c r="H39" s="37" t="s">
        <v>1406</v>
      </c>
      <c r="J39" s="122"/>
      <c r="K39" s="122">
        <f>SUBTOTAL(9,K35:K38)</f>
        <v>5.09</v>
      </c>
    </row>
    <row r="40" spans="8:11" x14ac:dyDescent="0.2">
      <c r="H40" s="37" t="s">
        <v>1407</v>
      </c>
      <c r="I40" s="122"/>
      <c r="J40" s="122"/>
      <c r="K40" s="122">
        <f>+K39/20</f>
        <v>0.2545</v>
      </c>
    </row>
  </sheetData>
  <autoFilter ref="B3:J26" xr:uid="{00000000-0009-0000-0000-000003000000}"/>
  <mergeCells count="4">
    <mergeCell ref="A2:G2"/>
    <mergeCell ref="A1:B1"/>
    <mergeCell ref="C1:H1"/>
    <mergeCell ref="I1:J1"/>
  </mergeCells>
  <pageMargins left="0.70866141732283472" right="0.70866141732283472" top="0.74803149606299213" bottom="0.74803149606299213" header="0.31496062992125984" footer="0.31496062992125984"/>
  <pageSetup scale="56"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7EB5AB-513F-4B7B-A36A-BD30BF732EFA}">
  <sheetPr>
    <tabColor theme="7" tint="-0.499984740745262"/>
  </sheetPr>
  <dimension ref="A1:L23"/>
  <sheetViews>
    <sheetView zoomScaleNormal="100" workbookViewId="0">
      <pane ySplit="3" topLeftCell="A4" activePane="bottomLeft" state="frozen"/>
      <selection pane="bottomLeft" sqref="A1:B1"/>
    </sheetView>
  </sheetViews>
  <sheetFormatPr baseColWidth="10" defaultRowHeight="12.75" x14ac:dyDescent="0.2"/>
  <cols>
    <col min="1" max="1" width="4.85546875" style="123" customWidth="1"/>
    <col min="2" max="2" width="27.85546875" style="123" customWidth="1"/>
    <col min="3" max="3" width="14.42578125" style="249" customWidth="1"/>
    <col min="4" max="4" width="9.85546875" style="123" customWidth="1"/>
    <col min="5" max="5" width="10" style="123" customWidth="1"/>
    <col min="6" max="6" width="19.5703125" style="123" customWidth="1"/>
    <col min="7" max="7" width="23.42578125" style="123" customWidth="1"/>
    <col min="8" max="8" width="48.85546875" style="123" customWidth="1"/>
    <col min="9" max="9" width="17.5703125" style="123" customWidth="1"/>
    <col min="10" max="10" width="28.28515625" style="123" customWidth="1"/>
    <col min="11" max="16384" width="11.42578125" style="123"/>
  </cols>
  <sheetData>
    <row r="1" spans="1:12" ht="81" customHeight="1" x14ac:dyDescent="0.2">
      <c r="A1" s="389"/>
      <c r="B1" s="389"/>
      <c r="C1" s="390" t="s">
        <v>518</v>
      </c>
      <c r="D1" s="390"/>
      <c r="E1" s="390"/>
      <c r="F1" s="390"/>
      <c r="G1" s="390"/>
      <c r="H1" s="390"/>
      <c r="I1" s="390"/>
      <c r="J1" s="390"/>
    </row>
    <row r="2" spans="1:12" ht="21.75" customHeight="1" x14ac:dyDescent="0.2">
      <c r="A2" s="391" t="s">
        <v>519</v>
      </c>
      <c r="B2" s="391"/>
      <c r="C2" s="391"/>
      <c r="D2" s="391"/>
      <c r="E2" s="391"/>
      <c r="F2" s="391"/>
      <c r="G2" s="391"/>
      <c r="H2" s="392" t="s">
        <v>508</v>
      </c>
      <c r="I2" s="392"/>
      <c r="J2" s="392"/>
    </row>
    <row r="3" spans="1:12" ht="36" x14ac:dyDescent="0.2">
      <c r="A3" s="272" t="s">
        <v>142</v>
      </c>
      <c r="B3" s="272" t="s">
        <v>512</v>
      </c>
      <c r="C3" s="272" t="s">
        <v>144</v>
      </c>
      <c r="D3" s="272" t="s">
        <v>513</v>
      </c>
      <c r="E3" s="272" t="s">
        <v>514</v>
      </c>
      <c r="F3" s="272" t="s">
        <v>515</v>
      </c>
      <c r="G3" s="272" t="s">
        <v>148</v>
      </c>
      <c r="H3" s="272" t="s">
        <v>520</v>
      </c>
      <c r="I3" s="273" t="s">
        <v>521</v>
      </c>
      <c r="J3" s="272" t="s">
        <v>439</v>
      </c>
    </row>
    <row r="4" spans="1:12" ht="120" x14ac:dyDescent="0.2">
      <c r="A4" s="274">
        <v>1</v>
      </c>
      <c r="B4" s="275" t="s">
        <v>170</v>
      </c>
      <c r="C4" s="276" t="s">
        <v>171</v>
      </c>
      <c r="D4" s="277">
        <v>43132</v>
      </c>
      <c r="E4" s="277">
        <v>43465</v>
      </c>
      <c r="F4" s="275" t="s">
        <v>294</v>
      </c>
      <c r="G4" s="278" t="s">
        <v>334</v>
      </c>
      <c r="H4" s="279"/>
      <c r="I4" s="298">
        <v>0</v>
      </c>
      <c r="J4" s="280"/>
    </row>
    <row r="5" spans="1:12" ht="360" x14ac:dyDescent="0.2">
      <c r="A5" s="274">
        <v>2</v>
      </c>
      <c r="B5" s="281" t="s">
        <v>172</v>
      </c>
      <c r="C5" s="276" t="s">
        <v>173</v>
      </c>
      <c r="D5" s="277">
        <v>43101</v>
      </c>
      <c r="E5" s="277">
        <v>43465</v>
      </c>
      <c r="F5" s="282" t="s">
        <v>174</v>
      </c>
      <c r="G5" s="278" t="s">
        <v>198</v>
      </c>
      <c r="H5" s="283" t="s">
        <v>466</v>
      </c>
      <c r="I5" s="299" t="s">
        <v>1417</v>
      </c>
      <c r="J5" s="284" t="s">
        <v>467</v>
      </c>
    </row>
    <row r="6" spans="1:12" ht="108" x14ac:dyDescent="0.2">
      <c r="A6" s="285">
        <v>3</v>
      </c>
      <c r="B6" s="286" t="s">
        <v>175</v>
      </c>
      <c r="C6" s="287" t="s">
        <v>176</v>
      </c>
      <c r="D6" s="277">
        <v>43101</v>
      </c>
      <c r="E6" s="277">
        <v>43465</v>
      </c>
      <c r="F6" s="288" t="s">
        <v>177</v>
      </c>
      <c r="G6" s="289" t="s">
        <v>199</v>
      </c>
      <c r="H6" s="290" t="s">
        <v>1409</v>
      </c>
      <c r="I6" s="270">
        <v>0</v>
      </c>
      <c r="J6" s="291"/>
    </row>
    <row r="7" spans="1:12" ht="72" x14ac:dyDescent="0.2">
      <c r="A7" s="285">
        <v>4</v>
      </c>
      <c r="B7" s="286" t="s">
        <v>178</v>
      </c>
      <c r="C7" s="287" t="s">
        <v>176</v>
      </c>
      <c r="D7" s="277">
        <v>43101</v>
      </c>
      <c r="E7" s="277">
        <v>43465</v>
      </c>
      <c r="F7" s="288" t="s">
        <v>179</v>
      </c>
      <c r="G7" s="286" t="s">
        <v>194</v>
      </c>
      <c r="H7" s="292" t="s">
        <v>1410</v>
      </c>
      <c r="I7" s="118" t="s">
        <v>1411</v>
      </c>
      <c r="J7" s="293"/>
    </row>
    <row r="8" spans="1:12" ht="60" x14ac:dyDescent="0.2">
      <c r="A8" s="285">
        <v>5</v>
      </c>
      <c r="B8" s="286" t="s">
        <v>180</v>
      </c>
      <c r="C8" s="287" t="s">
        <v>176</v>
      </c>
      <c r="D8" s="277">
        <v>43101</v>
      </c>
      <c r="E8" s="277">
        <v>43465</v>
      </c>
      <c r="F8" s="288" t="s">
        <v>181</v>
      </c>
      <c r="G8" s="286" t="s">
        <v>200</v>
      </c>
      <c r="H8" s="294" t="s">
        <v>1412</v>
      </c>
      <c r="I8" s="270" t="s">
        <v>1413</v>
      </c>
      <c r="J8" s="89"/>
    </row>
    <row r="9" spans="1:12" ht="120" x14ac:dyDescent="0.2">
      <c r="A9" s="285">
        <v>6</v>
      </c>
      <c r="B9" s="286" t="s">
        <v>157</v>
      </c>
      <c r="C9" s="287" t="s">
        <v>3</v>
      </c>
      <c r="D9" s="277">
        <v>43101</v>
      </c>
      <c r="E9" s="277">
        <v>43465</v>
      </c>
      <c r="F9" s="288" t="s">
        <v>182</v>
      </c>
      <c r="G9" s="286" t="s">
        <v>201</v>
      </c>
      <c r="H9" s="295" t="s">
        <v>798</v>
      </c>
      <c r="I9" s="271" t="s">
        <v>1414</v>
      </c>
      <c r="J9" s="89"/>
    </row>
    <row r="10" spans="1:12" ht="84" x14ac:dyDescent="0.2">
      <c r="A10" s="285">
        <v>7</v>
      </c>
      <c r="B10" s="286" t="s">
        <v>183</v>
      </c>
      <c r="C10" s="287" t="s">
        <v>176</v>
      </c>
      <c r="D10" s="287" t="s">
        <v>184</v>
      </c>
      <c r="E10" s="287" t="s">
        <v>184</v>
      </c>
      <c r="F10" s="288" t="s">
        <v>185</v>
      </c>
      <c r="G10" s="286" t="s">
        <v>197</v>
      </c>
      <c r="H10" s="296" t="s">
        <v>1415</v>
      </c>
      <c r="I10" s="271">
        <v>0.25</v>
      </c>
      <c r="J10" s="296"/>
    </row>
    <row r="11" spans="1:12" ht="108" x14ac:dyDescent="0.2">
      <c r="A11" s="285">
        <v>8</v>
      </c>
      <c r="B11" s="286" t="s">
        <v>186</v>
      </c>
      <c r="C11" s="287" t="s">
        <v>176</v>
      </c>
      <c r="D11" s="287" t="s">
        <v>184</v>
      </c>
      <c r="E11" s="287" t="s">
        <v>184</v>
      </c>
      <c r="F11" s="288" t="s">
        <v>187</v>
      </c>
      <c r="G11" s="288" t="s">
        <v>202</v>
      </c>
      <c r="H11" s="290"/>
      <c r="I11" s="270">
        <v>0</v>
      </c>
      <c r="J11" s="291"/>
    </row>
    <row r="12" spans="1:12" ht="120" x14ac:dyDescent="0.2">
      <c r="A12" s="285">
        <v>9</v>
      </c>
      <c r="B12" s="286" t="s">
        <v>188</v>
      </c>
      <c r="C12" s="287" t="s">
        <v>176</v>
      </c>
      <c r="D12" s="287" t="s">
        <v>184</v>
      </c>
      <c r="E12" s="287" t="s">
        <v>184</v>
      </c>
      <c r="F12" s="288" t="s">
        <v>189</v>
      </c>
      <c r="G12" s="288" t="s">
        <v>203</v>
      </c>
      <c r="H12" s="290" t="s">
        <v>1416</v>
      </c>
      <c r="I12" s="271" t="s">
        <v>1414</v>
      </c>
      <c r="J12" s="291"/>
    </row>
    <row r="13" spans="1:12" ht="132" x14ac:dyDescent="0.2">
      <c r="A13" s="285">
        <v>10</v>
      </c>
      <c r="B13" s="286" t="s">
        <v>310</v>
      </c>
      <c r="C13" s="287" t="s">
        <v>166</v>
      </c>
      <c r="D13" s="297">
        <v>43109</v>
      </c>
      <c r="E13" s="297">
        <v>43343</v>
      </c>
      <c r="F13" s="288" t="s">
        <v>311</v>
      </c>
      <c r="G13" s="288" t="s">
        <v>312</v>
      </c>
      <c r="H13" s="290" t="s">
        <v>475</v>
      </c>
      <c r="I13" s="270">
        <v>0</v>
      </c>
      <c r="J13" s="291" t="s">
        <v>476</v>
      </c>
    </row>
    <row r="16" spans="1:12" x14ac:dyDescent="0.2">
      <c r="H16" s="37" t="s">
        <v>1400</v>
      </c>
      <c r="I16" s="37">
        <v>10</v>
      </c>
      <c r="J16" s="122"/>
      <c r="K16" s="122"/>
      <c r="L16" s="37"/>
    </row>
    <row r="17" spans="8:12" x14ac:dyDescent="0.2">
      <c r="H17" s="37"/>
      <c r="I17" s="37"/>
      <c r="J17" s="122"/>
      <c r="K17" s="122"/>
      <c r="L17" s="37"/>
    </row>
    <row r="18" spans="8:12" x14ac:dyDescent="0.2">
      <c r="H18" s="37" t="s">
        <v>1405</v>
      </c>
      <c r="I18" s="37">
        <v>4</v>
      </c>
      <c r="J18" s="122">
        <v>0.33</v>
      </c>
      <c r="K18" s="122">
        <f>+I18*J18</f>
        <v>1.32</v>
      </c>
      <c r="L18" s="37"/>
    </row>
    <row r="19" spans="8:12" x14ac:dyDescent="0.2">
      <c r="H19" s="37" t="s">
        <v>1404</v>
      </c>
      <c r="I19" s="37">
        <v>5</v>
      </c>
      <c r="J19" s="122">
        <v>0</v>
      </c>
      <c r="K19" s="122">
        <f>+I19*J19</f>
        <v>0</v>
      </c>
      <c r="L19" s="37"/>
    </row>
    <row r="20" spans="8:12" x14ac:dyDescent="0.2">
      <c r="H20" s="37" t="s">
        <v>1403</v>
      </c>
      <c r="I20" s="37">
        <v>1</v>
      </c>
      <c r="J20" s="122">
        <v>0.25</v>
      </c>
      <c r="K20" s="122">
        <f>+I20*J20</f>
        <v>0.25</v>
      </c>
      <c r="L20" s="37"/>
    </row>
    <row r="21" spans="8:12" x14ac:dyDescent="0.2">
      <c r="H21" s="37" t="s">
        <v>1406</v>
      </c>
      <c r="I21" s="37"/>
      <c r="J21" s="122"/>
      <c r="K21" s="122">
        <f>SUBTOTAL(9,K18:K20)</f>
        <v>1.57</v>
      </c>
      <c r="L21" s="37"/>
    </row>
    <row r="22" spans="8:12" x14ac:dyDescent="0.2">
      <c r="H22" s="37" t="s">
        <v>1407</v>
      </c>
      <c r="I22" s="122"/>
      <c r="J22" s="122"/>
      <c r="K22" s="122">
        <f>+K21/I16</f>
        <v>0.157</v>
      </c>
      <c r="L22" s="37"/>
    </row>
    <row r="23" spans="8:12" x14ac:dyDescent="0.2">
      <c r="H23" s="37"/>
      <c r="I23" s="37"/>
      <c r="J23" s="37"/>
      <c r="K23" s="37"/>
      <c r="L23" s="37"/>
    </row>
  </sheetData>
  <autoFilter ref="A3:J13" xr:uid="{00000000-0009-0000-0000-000004000000}"/>
  <mergeCells count="5">
    <mergeCell ref="A1:B1"/>
    <mergeCell ref="C1:H1"/>
    <mergeCell ref="I1:J1"/>
    <mergeCell ref="A2:G2"/>
    <mergeCell ref="H2:J2"/>
  </mergeCells>
  <printOptions horizontalCentered="1"/>
  <pageMargins left="0.70866141732283472" right="0.70866141732283472" top="0.74803149606299213" bottom="0.74803149606299213" header="0.31496062992125984" footer="0.31496062992125984"/>
  <pageSetup scale="57"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5" tint="-0.249977111117893"/>
  </sheetPr>
  <dimension ref="A1:N150"/>
  <sheetViews>
    <sheetView zoomScaleNormal="100" workbookViewId="0">
      <pane ySplit="3" topLeftCell="A4" activePane="bottomLeft" state="frozen"/>
      <selection pane="bottomLeft" sqref="A1:B1"/>
    </sheetView>
  </sheetViews>
  <sheetFormatPr baseColWidth="10" defaultRowHeight="12.75" x14ac:dyDescent="0.2"/>
  <cols>
    <col min="1" max="1" width="4.5703125" style="37" customWidth="1"/>
    <col min="2" max="2" width="25.5703125" style="37" customWidth="1"/>
    <col min="3" max="3" width="24.85546875" style="37" customWidth="1"/>
    <col min="4" max="4" width="10.42578125" style="37" customWidth="1"/>
    <col min="5" max="5" width="10.28515625" style="37" customWidth="1"/>
    <col min="6" max="6" width="18.42578125" style="37" customWidth="1"/>
    <col min="7" max="7" width="17.28515625" style="37" customWidth="1"/>
    <col min="8" max="8" width="24.28515625" style="37" customWidth="1"/>
    <col min="9" max="9" width="38.28515625" style="37" customWidth="1"/>
    <col min="10" max="10" width="17" style="37" customWidth="1"/>
    <col min="11" max="11" width="27.5703125" style="37" customWidth="1"/>
    <col min="12" max="16384" width="11.42578125" style="37"/>
  </cols>
  <sheetData>
    <row r="1" spans="1:11" ht="77.25" customHeight="1" x14ac:dyDescent="0.2">
      <c r="A1" s="393"/>
      <c r="B1" s="394"/>
      <c r="C1" s="395" t="s">
        <v>523</v>
      </c>
      <c r="D1" s="395"/>
      <c r="E1" s="395"/>
      <c r="F1" s="395"/>
      <c r="G1" s="395"/>
      <c r="H1" s="395"/>
      <c r="I1" s="395"/>
      <c r="J1" s="396"/>
      <c r="K1" s="393"/>
    </row>
    <row r="2" spans="1:11" ht="15.75" customHeight="1" x14ac:dyDescent="0.2">
      <c r="A2" s="387" t="s">
        <v>522</v>
      </c>
      <c r="B2" s="387"/>
      <c r="C2" s="387"/>
      <c r="D2" s="387"/>
      <c r="E2" s="387"/>
      <c r="F2" s="387"/>
      <c r="G2" s="387"/>
      <c r="H2" s="386" t="s">
        <v>508</v>
      </c>
      <c r="I2" s="386"/>
      <c r="J2" s="386"/>
      <c r="K2" s="386"/>
    </row>
    <row r="3" spans="1:11" s="39" customFormat="1" ht="39.75" customHeight="1" x14ac:dyDescent="0.25">
      <c r="A3" s="63" t="s">
        <v>142</v>
      </c>
      <c r="B3" s="63" t="s">
        <v>512</v>
      </c>
      <c r="C3" s="63" t="s">
        <v>144</v>
      </c>
      <c r="D3" s="63" t="s">
        <v>513</v>
      </c>
      <c r="E3" s="63" t="s">
        <v>514</v>
      </c>
      <c r="F3" s="63" t="s">
        <v>515</v>
      </c>
      <c r="G3" s="63" t="s">
        <v>148</v>
      </c>
      <c r="H3" s="63" t="s">
        <v>524</v>
      </c>
      <c r="I3" s="63" t="s">
        <v>520</v>
      </c>
      <c r="J3" s="64" t="s">
        <v>505</v>
      </c>
      <c r="K3" s="63" t="s">
        <v>439</v>
      </c>
    </row>
    <row r="4" spans="1:11" ht="228" x14ac:dyDescent="0.2">
      <c r="A4" s="65">
        <v>1</v>
      </c>
      <c r="B4" s="78" t="s">
        <v>230</v>
      </c>
      <c r="C4" s="78" t="s">
        <v>380</v>
      </c>
      <c r="D4" s="79">
        <v>43132</v>
      </c>
      <c r="E4" s="79">
        <v>43465</v>
      </c>
      <c r="F4" s="78" t="s">
        <v>231</v>
      </c>
      <c r="G4" s="65" t="s">
        <v>232</v>
      </c>
      <c r="H4" s="65" t="s">
        <v>233</v>
      </c>
      <c r="I4" s="74" t="s">
        <v>799</v>
      </c>
      <c r="J4" s="298">
        <v>0</v>
      </c>
      <c r="K4" s="115"/>
    </row>
    <row r="5" spans="1:11" ht="360" x14ac:dyDescent="0.2">
      <c r="A5" s="65">
        <v>2</v>
      </c>
      <c r="B5" s="78" t="s">
        <v>234</v>
      </c>
      <c r="C5" s="78" t="s">
        <v>378</v>
      </c>
      <c r="D5" s="79">
        <v>43101</v>
      </c>
      <c r="E5" s="79">
        <v>43465</v>
      </c>
      <c r="F5" s="78" t="s">
        <v>235</v>
      </c>
      <c r="G5" s="92" t="s">
        <v>236</v>
      </c>
      <c r="H5" s="65" t="s">
        <v>237</v>
      </c>
      <c r="I5" s="74" t="s">
        <v>800</v>
      </c>
      <c r="J5" s="299" t="s">
        <v>801</v>
      </c>
      <c r="K5" s="115"/>
    </row>
    <row r="6" spans="1:11" ht="216" x14ac:dyDescent="0.2">
      <c r="A6" s="65">
        <v>3</v>
      </c>
      <c r="B6" s="78" t="s">
        <v>238</v>
      </c>
      <c r="C6" s="78" t="s">
        <v>378</v>
      </c>
      <c r="D6" s="79">
        <v>43101</v>
      </c>
      <c r="E6" s="79">
        <v>43465</v>
      </c>
      <c r="F6" s="78" t="s">
        <v>239</v>
      </c>
      <c r="G6" s="92" t="s">
        <v>240</v>
      </c>
      <c r="H6" s="65" t="s">
        <v>241</v>
      </c>
      <c r="I6" s="74" t="s">
        <v>802</v>
      </c>
      <c r="J6" s="299" t="s">
        <v>440</v>
      </c>
      <c r="K6" s="115"/>
    </row>
    <row r="7" spans="1:11" ht="48" x14ac:dyDescent="0.2">
      <c r="A7" s="65">
        <v>4</v>
      </c>
      <c r="B7" s="78" t="s">
        <v>242</v>
      </c>
      <c r="C7" s="78" t="s">
        <v>379</v>
      </c>
      <c r="D7" s="79">
        <v>43101</v>
      </c>
      <c r="E7" s="79">
        <v>43465</v>
      </c>
      <c r="F7" s="78" t="s">
        <v>243</v>
      </c>
      <c r="G7" s="92" t="s">
        <v>244</v>
      </c>
      <c r="H7" s="65" t="s">
        <v>241</v>
      </c>
      <c r="I7" s="74" t="s">
        <v>484</v>
      </c>
      <c r="J7" s="298">
        <v>0.1</v>
      </c>
      <c r="K7" s="115"/>
    </row>
    <row r="8" spans="1:11" ht="48" x14ac:dyDescent="0.2">
      <c r="A8" s="65">
        <v>5</v>
      </c>
      <c r="B8" s="78" t="s">
        <v>477</v>
      </c>
      <c r="C8" s="78" t="s">
        <v>245</v>
      </c>
      <c r="D8" s="79">
        <v>43101</v>
      </c>
      <c r="E8" s="79">
        <v>43465</v>
      </c>
      <c r="F8" s="78" t="s">
        <v>246</v>
      </c>
      <c r="G8" s="92" t="s">
        <v>247</v>
      </c>
      <c r="H8" s="65" t="s">
        <v>241</v>
      </c>
      <c r="I8" s="74" t="s">
        <v>485</v>
      </c>
      <c r="J8" s="299">
        <v>0.33</v>
      </c>
      <c r="K8" s="115"/>
    </row>
    <row r="9" spans="1:11" ht="72" x14ac:dyDescent="0.2">
      <c r="A9" s="65">
        <v>6</v>
      </c>
      <c r="B9" s="96" t="s">
        <v>351</v>
      </c>
      <c r="C9" s="97" t="s">
        <v>352</v>
      </c>
      <c r="D9" s="94">
        <v>43132</v>
      </c>
      <c r="E9" s="94">
        <v>43465</v>
      </c>
      <c r="F9" s="97" t="s">
        <v>353</v>
      </c>
      <c r="G9" s="61" t="s">
        <v>354</v>
      </c>
      <c r="H9" s="61" t="s">
        <v>355</v>
      </c>
      <c r="I9" s="74" t="s">
        <v>1432</v>
      </c>
      <c r="J9" s="299">
        <v>0.25</v>
      </c>
      <c r="K9" s="115"/>
    </row>
    <row r="10" spans="1:11" ht="240" x14ac:dyDescent="0.2">
      <c r="A10" s="65">
        <v>7</v>
      </c>
      <c r="B10" s="78" t="s">
        <v>248</v>
      </c>
      <c r="C10" s="78" t="s">
        <v>381</v>
      </c>
      <c r="D10" s="79">
        <v>43132</v>
      </c>
      <c r="E10" s="79">
        <v>43465</v>
      </c>
      <c r="F10" s="78" t="s">
        <v>249</v>
      </c>
      <c r="G10" s="92" t="s">
        <v>250</v>
      </c>
      <c r="H10" s="65" t="s">
        <v>251</v>
      </c>
      <c r="I10" s="74" t="s">
        <v>1427</v>
      </c>
      <c r="J10" s="299">
        <v>0.3</v>
      </c>
      <c r="K10" s="115"/>
    </row>
    <row r="11" spans="1:11" ht="204" x14ac:dyDescent="0.2">
      <c r="A11" s="84">
        <v>8</v>
      </c>
      <c r="B11" s="84" t="s">
        <v>252</v>
      </c>
      <c r="C11" s="84" t="s">
        <v>382</v>
      </c>
      <c r="D11" s="79">
        <v>43132</v>
      </c>
      <c r="E11" s="79">
        <v>43465</v>
      </c>
      <c r="F11" s="84" t="s">
        <v>253</v>
      </c>
      <c r="G11" s="84" t="s">
        <v>254</v>
      </c>
      <c r="H11" s="84" t="s">
        <v>255</v>
      </c>
      <c r="I11" s="66" t="s">
        <v>1418</v>
      </c>
      <c r="J11" s="270">
        <v>0</v>
      </c>
      <c r="K11" s="87"/>
    </row>
    <row r="12" spans="1:11" ht="108" x14ac:dyDescent="0.2">
      <c r="A12" s="84">
        <v>9</v>
      </c>
      <c r="B12" s="84" t="s">
        <v>256</v>
      </c>
      <c r="C12" s="84" t="s">
        <v>257</v>
      </c>
      <c r="D12" s="79">
        <v>43101</v>
      </c>
      <c r="E12" s="79">
        <v>43465</v>
      </c>
      <c r="F12" s="79" t="s">
        <v>258</v>
      </c>
      <c r="G12" s="65" t="s">
        <v>360</v>
      </c>
      <c r="H12" s="65" t="s">
        <v>361</v>
      </c>
      <c r="I12" s="66" t="s">
        <v>1419</v>
      </c>
      <c r="J12" s="271">
        <v>0.25</v>
      </c>
      <c r="K12" s="87"/>
    </row>
    <row r="13" spans="1:11" ht="84" x14ac:dyDescent="0.2">
      <c r="A13" s="84">
        <v>10</v>
      </c>
      <c r="B13" s="85" t="s">
        <v>356</v>
      </c>
      <c r="C13" s="97" t="s">
        <v>352</v>
      </c>
      <c r="D13" s="94">
        <v>43132</v>
      </c>
      <c r="E13" s="94">
        <v>43281</v>
      </c>
      <c r="F13" s="70" t="s">
        <v>357</v>
      </c>
      <c r="G13" s="70" t="s">
        <v>358</v>
      </c>
      <c r="H13" s="70" t="s">
        <v>359</v>
      </c>
      <c r="I13" s="66" t="s">
        <v>1428</v>
      </c>
      <c r="J13" s="298">
        <v>0</v>
      </c>
      <c r="K13" s="87"/>
    </row>
    <row r="14" spans="1:11" ht="96" x14ac:dyDescent="0.2">
      <c r="A14" s="84">
        <v>11</v>
      </c>
      <c r="B14" s="84" t="s">
        <v>259</v>
      </c>
      <c r="C14" s="84" t="s">
        <v>176</v>
      </c>
      <c r="D14" s="79">
        <v>43101</v>
      </c>
      <c r="E14" s="79">
        <v>43465</v>
      </c>
      <c r="F14" s="84" t="s">
        <v>260</v>
      </c>
      <c r="G14" s="92" t="s">
        <v>204</v>
      </c>
      <c r="H14" s="84" t="s">
        <v>261</v>
      </c>
      <c r="I14" s="66" t="s">
        <v>1420</v>
      </c>
      <c r="J14" s="271">
        <v>0.25</v>
      </c>
      <c r="K14" s="87"/>
    </row>
    <row r="15" spans="1:11" ht="60" x14ac:dyDescent="0.2">
      <c r="A15" s="84">
        <v>12</v>
      </c>
      <c r="B15" s="84" t="s">
        <v>262</v>
      </c>
      <c r="C15" s="84" t="s">
        <v>245</v>
      </c>
      <c r="D15" s="79">
        <v>43132</v>
      </c>
      <c r="E15" s="79">
        <v>43465</v>
      </c>
      <c r="F15" s="84" t="s">
        <v>263</v>
      </c>
      <c r="G15" s="92" t="s">
        <v>264</v>
      </c>
      <c r="H15" s="84" t="s">
        <v>265</v>
      </c>
      <c r="I15" s="66" t="s">
        <v>486</v>
      </c>
      <c r="J15" s="270">
        <v>0.2</v>
      </c>
      <c r="K15" s="87"/>
    </row>
    <row r="16" spans="1:11" ht="132" x14ac:dyDescent="0.2">
      <c r="A16" s="84">
        <v>13</v>
      </c>
      <c r="B16" s="84" t="s">
        <v>362</v>
      </c>
      <c r="C16" s="84" t="s">
        <v>383</v>
      </c>
      <c r="D16" s="94">
        <v>43132</v>
      </c>
      <c r="E16" s="94">
        <v>43465</v>
      </c>
      <c r="F16" s="84" t="s">
        <v>363</v>
      </c>
      <c r="G16" s="84" t="s">
        <v>364</v>
      </c>
      <c r="H16" s="84" t="s">
        <v>365</v>
      </c>
      <c r="I16" s="66" t="s">
        <v>1429</v>
      </c>
      <c r="J16" s="301">
        <v>0.8</v>
      </c>
      <c r="K16" s="93"/>
    </row>
    <row r="17" spans="1:14" ht="120" x14ac:dyDescent="0.2">
      <c r="A17" s="84">
        <v>14</v>
      </c>
      <c r="B17" s="84" t="s">
        <v>266</v>
      </c>
      <c r="C17" s="84" t="s">
        <v>245</v>
      </c>
      <c r="D17" s="79">
        <v>43101</v>
      </c>
      <c r="E17" s="79">
        <v>43465</v>
      </c>
      <c r="F17" s="84" t="s">
        <v>207</v>
      </c>
      <c r="G17" s="92" t="s">
        <v>267</v>
      </c>
      <c r="H17" s="84" t="s">
        <v>391</v>
      </c>
      <c r="I17" s="66" t="s">
        <v>487</v>
      </c>
      <c r="J17" s="299">
        <v>0.33</v>
      </c>
      <c r="K17" s="93"/>
    </row>
    <row r="18" spans="1:14" ht="409.5" x14ac:dyDescent="0.2">
      <c r="A18" s="84">
        <v>15</v>
      </c>
      <c r="B18" s="84" t="s">
        <v>366</v>
      </c>
      <c r="C18" s="84" t="s">
        <v>393</v>
      </c>
      <c r="D18" s="94">
        <v>43132</v>
      </c>
      <c r="E18" s="94">
        <v>43465</v>
      </c>
      <c r="F18" s="84" t="s">
        <v>367</v>
      </c>
      <c r="G18" s="92" t="s">
        <v>368</v>
      </c>
      <c r="H18" s="84" t="s">
        <v>369</v>
      </c>
      <c r="I18" s="66" t="s">
        <v>1430</v>
      </c>
      <c r="J18" s="118">
        <v>0.4</v>
      </c>
      <c r="K18" s="83" t="s">
        <v>468</v>
      </c>
      <c r="M18" s="121"/>
    </row>
    <row r="19" spans="1:14" ht="409.5" x14ac:dyDescent="0.2">
      <c r="A19" s="84">
        <v>16</v>
      </c>
      <c r="B19" s="70" t="s">
        <v>208</v>
      </c>
      <c r="C19" s="117" t="s">
        <v>171</v>
      </c>
      <c r="D19" s="79">
        <v>43132</v>
      </c>
      <c r="E19" s="79">
        <v>43465</v>
      </c>
      <c r="F19" s="70" t="s">
        <v>209</v>
      </c>
      <c r="G19" s="86" t="s">
        <v>335</v>
      </c>
      <c r="H19" s="70" t="s">
        <v>295</v>
      </c>
      <c r="I19" s="66" t="s">
        <v>1431</v>
      </c>
      <c r="J19" s="118">
        <v>0.5</v>
      </c>
      <c r="K19" s="114" t="s">
        <v>469</v>
      </c>
      <c r="M19" s="121"/>
      <c r="N19" s="121"/>
    </row>
    <row r="20" spans="1:14" ht="108" x14ac:dyDescent="0.2">
      <c r="A20" s="84">
        <v>17</v>
      </c>
      <c r="B20" s="84" t="s">
        <v>212</v>
      </c>
      <c r="C20" s="117" t="s">
        <v>171</v>
      </c>
      <c r="D20" s="79">
        <v>43132</v>
      </c>
      <c r="E20" s="79">
        <v>43465</v>
      </c>
      <c r="F20" s="70" t="s">
        <v>213</v>
      </c>
      <c r="G20" s="86" t="s">
        <v>350</v>
      </c>
      <c r="H20" s="70" t="s">
        <v>296</v>
      </c>
      <c r="I20" s="66" t="s">
        <v>1433</v>
      </c>
      <c r="J20" s="120">
        <v>0</v>
      </c>
      <c r="K20" s="114" t="s">
        <v>470</v>
      </c>
    </row>
    <row r="21" spans="1:14" ht="276" x14ac:dyDescent="0.2">
      <c r="A21" s="84">
        <v>18</v>
      </c>
      <c r="B21" s="84" t="s">
        <v>336</v>
      </c>
      <c r="C21" s="117" t="s">
        <v>171</v>
      </c>
      <c r="D21" s="79">
        <v>43132</v>
      </c>
      <c r="E21" s="79">
        <v>43465</v>
      </c>
      <c r="F21" s="70" t="s">
        <v>337</v>
      </c>
      <c r="G21" s="86" t="s">
        <v>338</v>
      </c>
      <c r="H21" s="70" t="s">
        <v>297</v>
      </c>
      <c r="I21" s="66" t="s">
        <v>1434</v>
      </c>
      <c r="J21" s="120">
        <v>0</v>
      </c>
      <c r="K21" s="114" t="s">
        <v>470</v>
      </c>
    </row>
    <row r="22" spans="1:14" ht="288" x14ac:dyDescent="0.2">
      <c r="A22" s="84">
        <v>19</v>
      </c>
      <c r="B22" s="70" t="s">
        <v>210</v>
      </c>
      <c r="C22" s="117" t="s">
        <v>171</v>
      </c>
      <c r="D22" s="79">
        <v>43132</v>
      </c>
      <c r="E22" s="79">
        <v>43465</v>
      </c>
      <c r="F22" s="70" t="s">
        <v>211</v>
      </c>
      <c r="G22" s="70" t="s">
        <v>339</v>
      </c>
      <c r="H22" s="70" t="s">
        <v>295</v>
      </c>
      <c r="I22" s="66" t="s">
        <v>1435</v>
      </c>
      <c r="J22" s="118">
        <v>0.35</v>
      </c>
      <c r="K22" s="88"/>
    </row>
    <row r="23" spans="1:14" ht="144" x14ac:dyDescent="0.2">
      <c r="A23" s="84">
        <v>20</v>
      </c>
      <c r="B23" s="85" t="s">
        <v>214</v>
      </c>
      <c r="C23" s="70" t="s">
        <v>384</v>
      </c>
      <c r="D23" s="94">
        <v>43132</v>
      </c>
      <c r="E23" s="94">
        <v>43465</v>
      </c>
      <c r="F23" s="86" t="s">
        <v>215</v>
      </c>
      <c r="G23" s="86" t="s">
        <v>216</v>
      </c>
      <c r="H23" s="70" t="s">
        <v>217</v>
      </c>
      <c r="I23" s="66" t="s">
        <v>1421</v>
      </c>
      <c r="J23" s="120">
        <v>0</v>
      </c>
      <c r="K23" s="88"/>
    </row>
    <row r="24" spans="1:14" ht="120" x14ac:dyDescent="0.2">
      <c r="A24" s="84">
        <v>21</v>
      </c>
      <c r="B24" s="69" t="s">
        <v>205</v>
      </c>
      <c r="C24" s="70" t="s">
        <v>385</v>
      </c>
      <c r="D24" s="79">
        <v>43132</v>
      </c>
      <c r="E24" s="79">
        <v>43465</v>
      </c>
      <c r="F24" s="86" t="s">
        <v>206</v>
      </c>
      <c r="G24" s="69" t="s">
        <v>340</v>
      </c>
      <c r="H24" s="70" t="s">
        <v>391</v>
      </c>
      <c r="I24" s="66" t="s">
        <v>1429</v>
      </c>
      <c r="J24" s="301">
        <v>0.8</v>
      </c>
      <c r="K24" s="88"/>
    </row>
    <row r="25" spans="1:14" ht="144" x14ac:dyDescent="0.2">
      <c r="A25" s="84">
        <v>22</v>
      </c>
      <c r="B25" s="85" t="s">
        <v>218</v>
      </c>
      <c r="C25" s="70" t="s">
        <v>386</v>
      </c>
      <c r="D25" s="94">
        <v>43132</v>
      </c>
      <c r="E25" s="94">
        <v>43465</v>
      </c>
      <c r="F25" s="86" t="s">
        <v>370</v>
      </c>
      <c r="G25" s="85" t="s">
        <v>371</v>
      </c>
      <c r="H25" s="61" t="s">
        <v>372</v>
      </c>
      <c r="I25" s="66" t="s">
        <v>1422</v>
      </c>
      <c r="J25" s="120">
        <v>0</v>
      </c>
      <c r="K25" s="93"/>
    </row>
    <row r="26" spans="1:14" ht="240" x14ac:dyDescent="0.2">
      <c r="A26" s="84">
        <v>23</v>
      </c>
      <c r="B26" s="117" t="s">
        <v>373</v>
      </c>
      <c r="C26" s="70" t="s">
        <v>387</v>
      </c>
      <c r="D26" s="94">
        <v>43132</v>
      </c>
      <c r="E26" s="94">
        <v>43465</v>
      </c>
      <c r="F26" s="117" t="s">
        <v>268</v>
      </c>
      <c r="G26" s="117" t="s">
        <v>269</v>
      </c>
      <c r="H26" s="117" t="s">
        <v>374</v>
      </c>
      <c r="I26" s="66" t="s">
        <v>1423</v>
      </c>
      <c r="J26" s="120">
        <v>0</v>
      </c>
      <c r="K26" s="93"/>
    </row>
    <row r="27" spans="1:14" ht="48" x14ac:dyDescent="0.2">
      <c r="A27" s="84">
        <v>24</v>
      </c>
      <c r="B27" s="117" t="s">
        <v>271</v>
      </c>
      <c r="C27" s="70" t="s">
        <v>375</v>
      </c>
      <c r="D27" s="94">
        <v>43132</v>
      </c>
      <c r="E27" s="94">
        <v>43465</v>
      </c>
      <c r="F27" s="117" t="s">
        <v>376</v>
      </c>
      <c r="G27" s="117" t="s">
        <v>350</v>
      </c>
      <c r="H27" s="117" t="s">
        <v>377</v>
      </c>
      <c r="I27" s="66" t="s">
        <v>1424</v>
      </c>
      <c r="J27" s="120">
        <v>0</v>
      </c>
      <c r="K27" s="93"/>
    </row>
    <row r="28" spans="1:14" ht="264" x14ac:dyDescent="0.2">
      <c r="A28" s="84">
        <v>25</v>
      </c>
      <c r="B28" s="117" t="s">
        <v>388</v>
      </c>
      <c r="C28" s="70" t="s">
        <v>389</v>
      </c>
      <c r="D28" s="79">
        <v>43132</v>
      </c>
      <c r="E28" s="79">
        <v>43465</v>
      </c>
      <c r="F28" s="117" t="s">
        <v>268</v>
      </c>
      <c r="G28" s="117" t="s">
        <v>269</v>
      </c>
      <c r="H28" s="117" t="s">
        <v>270</v>
      </c>
      <c r="I28" s="95" t="s">
        <v>1425</v>
      </c>
      <c r="J28" s="120">
        <v>0</v>
      </c>
      <c r="K28" s="44"/>
    </row>
    <row r="29" spans="1:14" ht="120" x14ac:dyDescent="0.2">
      <c r="A29" s="84">
        <v>26</v>
      </c>
      <c r="B29" s="117" t="s">
        <v>271</v>
      </c>
      <c r="C29" s="70" t="s">
        <v>390</v>
      </c>
      <c r="D29" s="79">
        <v>43132</v>
      </c>
      <c r="E29" s="79">
        <v>43465</v>
      </c>
      <c r="F29" s="117" t="s">
        <v>272</v>
      </c>
      <c r="G29" s="117" t="s">
        <v>273</v>
      </c>
      <c r="H29" s="117" t="s">
        <v>270</v>
      </c>
      <c r="I29" s="95" t="s">
        <v>1426</v>
      </c>
      <c r="J29" s="120">
        <v>0</v>
      </c>
      <c r="K29" s="44"/>
    </row>
    <row r="30" spans="1:14" x14ac:dyDescent="0.2">
      <c r="A30" s="300"/>
      <c r="B30" s="300"/>
      <c r="C30" s="300"/>
      <c r="D30" s="300"/>
      <c r="E30" s="300"/>
      <c r="F30" s="300"/>
      <c r="G30" s="300"/>
      <c r="H30" s="300"/>
      <c r="I30" s="300"/>
      <c r="J30" s="300"/>
      <c r="K30" s="300"/>
    </row>
    <row r="31" spans="1:14" x14ac:dyDescent="0.2">
      <c r="A31" s="300"/>
      <c r="B31" s="300"/>
      <c r="C31" s="300"/>
      <c r="D31" s="300"/>
      <c r="E31" s="300"/>
      <c r="F31" s="300"/>
      <c r="G31" s="300"/>
      <c r="H31" s="300"/>
      <c r="I31" s="300"/>
      <c r="J31" s="300"/>
      <c r="K31" s="300"/>
    </row>
    <row r="32" spans="1:14" x14ac:dyDescent="0.2">
      <c r="A32" s="300"/>
      <c r="B32" s="300"/>
      <c r="C32" s="300"/>
      <c r="D32" s="300"/>
      <c r="E32" s="300"/>
      <c r="F32" s="300"/>
      <c r="G32" s="300"/>
      <c r="H32" s="300"/>
      <c r="I32" s="37" t="s">
        <v>1400</v>
      </c>
      <c r="J32" s="37">
        <v>26</v>
      </c>
      <c r="K32" s="122"/>
      <c r="L32" s="122"/>
    </row>
    <row r="33" spans="1:12" x14ac:dyDescent="0.2">
      <c r="A33" s="300"/>
      <c r="B33" s="300"/>
      <c r="C33" s="300"/>
      <c r="D33" s="300"/>
      <c r="E33" s="300"/>
      <c r="F33" s="300"/>
      <c r="G33" s="300"/>
      <c r="H33" s="300"/>
      <c r="K33" s="122"/>
      <c r="L33" s="122"/>
    </row>
    <row r="34" spans="1:12" x14ac:dyDescent="0.2">
      <c r="A34" s="300"/>
      <c r="B34" s="300"/>
      <c r="C34" s="300"/>
      <c r="D34" s="300"/>
      <c r="E34" s="300"/>
      <c r="F34" s="300"/>
      <c r="G34" s="300"/>
      <c r="H34" s="300"/>
      <c r="I34" s="37" t="s">
        <v>440</v>
      </c>
      <c r="J34" s="37">
        <v>3</v>
      </c>
      <c r="K34" s="122">
        <v>0.25</v>
      </c>
      <c r="L34" s="122">
        <f>+J34*K34</f>
        <v>0.75</v>
      </c>
    </row>
    <row r="35" spans="1:12" x14ac:dyDescent="0.2">
      <c r="A35" s="300"/>
      <c r="B35" s="300"/>
      <c r="C35" s="300"/>
      <c r="D35" s="300"/>
      <c r="E35" s="300"/>
      <c r="F35" s="300"/>
      <c r="G35" s="300"/>
      <c r="H35" s="300"/>
      <c r="I35" s="37" t="s">
        <v>440</v>
      </c>
      <c r="J35" s="37">
        <v>1</v>
      </c>
      <c r="K35" s="122">
        <v>0.3</v>
      </c>
      <c r="L35" s="122">
        <f t="shared" ref="L35:L40" si="0">+J35*K35</f>
        <v>0.3</v>
      </c>
    </row>
    <row r="36" spans="1:12" x14ac:dyDescent="0.2">
      <c r="A36" s="300"/>
      <c r="B36" s="300"/>
      <c r="C36" s="300"/>
      <c r="D36" s="300"/>
      <c r="E36" s="300"/>
      <c r="F36" s="300"/>
      <c r="G36" s="300"/>
      <c r="H36" s="300"/>
      <c r="I36" s="37" t="s">
        <v>440</v>
      </c>
      <c r="J36" s="37">
        <v>4</v>
      </c>
      <c r="K36" s="122">
        <v>0.33</v>
      </c>
      <c r="L36" s="122">
        <f t="shared" si="0"/>
        <v>1.32</v>
      </c>
    </row>
    <row r="37" spans="1:12" x14ac:dyDescent="0.2">
      <c r="A37" s="300"/>
      <c r="B37" s="300"/>
      <c r="C37" s="300"/>
      <c r="D37" s="300"/>
      <c r="E37" s="300"/>
      <c r="F37" s="300"/>
      <c r="G37" s="300"/>
      <c r="H37" s="300"/>
      <c r="I37" s="37" t="s">
        <v>440</v>
      </c>
      <c r="J37" s="37">
        <v>1</v>
      </c>
      <c r="K37" s="122">
        <v>0.35</v>
      </c>
      <c r="L37" s="122">
        <f t="shared" si="0"/>
        <v>0.35</v>
      </c>
    </row>
    <row r="38" spans="1:12" x14ac:dyDescent="0.2">
      <c r="A38" s="300"/>
      <c r="B38" s="300"/>
      <c r="C38" s="300"/>
      <c r="D38" s="300"/>
      <c r="E38" s="300"/>
      <c r="F38" s="300"/>
      <c r="G38" s="300"/>
      <c r="H38" s="300"/>
      <c r="I38" s="37" t="s">
        <v>440</v>
      </c>
      <c r="J38" s="37">
        <v>1</v>
      </c>
      <c r="K38" s="122">
        <v>0.4</v>
      </c>
      <c r="L38" s="122">
        <f t="shared" si="0"/>
        <v>0.4</v>
      </c>
    </row>
    <row r="39" spans="1:12" x14ac:dyDescent="0.2">
      <c r="A39" s="300"/>
      <c r="B39" s="300"/>
      <c r="C39" s="300"/>
      <c r="D39" s="300"/>
      <c r="E39" s="300"/>
      <c r="F39" s="300"/>
      <c r="G39" s="300"/>
      <c r="H39" s="300"/>
      <c r="I39" s="37" t="s">
        <v>440</v>
      </c>
      <c r="J39" s="37">
        <v>1</v>
      </c>
      <c r="K39" s="122">
        <v>0.5</v>
      </c>
      <c r="L39" s="122">
        <f t="shared" si="0"/>
        <v>0.5</v>
      </c>
    </row>
    <row r="40" spans="1:12" x14ac:dyDescent="0.2">
      <c r="A40" s="300"/>
      <c r="B40" s="300"/>
      <c r="C40" s="300"/>
      <c r="D40" s="300"/>
      <c r="E40" s="300"/>
      <c r="F40" s="300"/>
      <c r="G40" s="300"/>
      <c r="H40" s="300"/>
      <c r="I40" s="37" t="s">
        <v>440</v>
      </c>
      <c r="J40" s="37">
        <v>2</v>
      </c>
      <c r="K40" s="122">
        <v>0.8</v>
      </c>
      <c r="L40" s="122">
        <f t="shared" si="0"/>
        <v>1.6</v>
      </c>
    </row>
    <row r="41" spans="1:12" x14ac:dyDescent="0.2">
      <c r="A41" s="300"/>
      <c r="B41" s="300"/>
      <c r="C41" s="300"/>
      <c r="D41" s="300"/>
      <c r="E41" s="300"/>
      <c r="F41" s="300"/>
      <c r="G41" s="300"/>
      <c r="H41" s="300"/>
      <c r="I41" s="37" t="s">
        <v>1404</v>
      </c>
      <c r="J41" s="37">
        <v>11</v>
      </c>
      <c r="K41" s="122">
        <v>0</v>
      </c>
      <c r="L41" s="122">
        <f>+J41*K41</f>
        <v>0</v>
      </c>
    </row>
    <row r="42" spans="1:12" x14ac:dyDescent="0.2">
      <c r="A42" s="300"/>
      <c r="B42" s="300"/>
      <c r="C42" s="300"/>
      <c r="D42" s="300"/>
      <c r="E42" s="300"/>
      <c r="F42" s="300"/>
      <c r="G42" s="300"/>
      <c r="H42" s="300"/>
      <c r="I42" s="37" t="s">
        <v>1436</v>
      </c>
      <c r="J42" s="37">
        <v>1</v>
      </c>
      <c r="K42" s="122">
        <v>0.1</v>
      </c>
      <c r="L42" s="122">
        <f t="shared" ref="L42:L43" si="1">+J42*K42</f>
        <v>0.1</v>
      </c>
    </row>
    <row r="43" spans="1:12" x14ac:dyDescent="0.2">
      <c r="A43" s="300"/>
      <c r="B43" s="300"/>
      <c r="C43" s="300"/>
      <c r="D43" s="300"/>
      <c r="E43" s="300"/>
      <c r="F43" s="300"/>
      <c r="G43" s="300"/>
      <c r="H43" s="300"/>
      <c r="I43" s="37" t="s">
        <v>1436</v>
      </c>
      <c r="J43" s="37">
        <v>1</v>
      </c>
      <c r="K43" s="122">
        <v>0.2</v>
      </c>
      <c r="L43" s="122">
        <f t="shared" si="1"/>
        <v>0.2</v>
      </c>
    </row>
    <row r="44" spans="1:12" x14ac:dyDescent="0.2">
      <c r="A44" s="300"/>
      <c r="B44" s="300"/>
      <c r="C44" s="300"/>
      <c r="D44" s="300"/>
      <c r="E44" s="300"/>
      <c r="F44" s="300"/>
      <c r="G44" s="300"/>
      <c r="H44" s="300"/>
      <c r="I44" s="37" t="s">
        <v>1406</v>
      </c>
      <c r="K44" s="122"/>
      <c r="L44" s="122">
        <f>SUBTOTAL(9,L34:L43)</f>
        <v>5.5200000000000005</v>
      </c>
    </row>
    <row r="45" spans="1:12" x14ac:dyDescent="0.2">
      <c r="A45" s="300"/>
      <c r="B45" s="300"/>
      <c r="C45" s="300"/>
      <c r="D45" s="300"/>
      <c r="E45" s="300"/>
      <c r="F45" s="300"/>
      <c r="G45" s="300"/>
      <c r="H45" s="300"/>
      <c r="I45" s="37" t="s">
        <v>1407</v>
      </c>
      <c r="J45" s="122"/>
      <c r="K45" s="122"/>
      <c r="L45" s="122">
        <f>+L44/J32</f>
        <v>0.21230769230769234</v>
      </c>
    </row>
    <row r="46" spans="1:12" x14ac:dyDescent="0.2">
      <c r="A46" s="300"/>
      <c r="B46" s="300"/>
      <c r="C46" s="300"/>
      <c r="D46" s="300"/>
      <c r="E46" s="300"/>
      <c r="F46" s="300"/>
      <c r="G46" s="300"/>
      <c r="H46" s="300"/>
      <c r="I46" s="300"/>
      <c r="J46" s="300"/>
      <c r="K46" s="300"/>
    </row>
    <row r="47" spans="1:12" x14ac:dyDescent="0.2">
      <c r="A47" s="300"/>
      <c r="B47" s="300"/>
      <c r="C47" s="300"/>
      <c r="D47" s="300"/>
      <c r="E47" s="300"/>
      <c r="F47" s="300"/>
      <c r="G47" s="300"/>
      <c r="H47" s="300"/>
      <c r="I47" s="300"/>
      <c r="J47" s="300"/>
      <c r="K47" s="300"/>
    </row>
    <row r="48" spans="1:12" x14ac:dyDescent="0.2">
      <c r="A48" s="300"/>
      <c r="B48" s="300"/>
      <c r="C48" s="300"/>
      <c r="D48" s="300"/>
      <c r="E48" s="300"/>
      <c r="F48" s="300"/>
      <c r="G48" s="300"/>
      <c r="H48" s="300"/>
      <c r="I48" s="300"/>
      <c r="J48" s="300"/>
      <c r="K48" s="300"/>
    </row>
    <row r="49" spans="1:11" x14ac:dyDescent="0.2">
      <c r="A49" s="300"/>
      <c r="B49" s="300"/>
      <c r="C49" s="300"/>
      <c r="D49" s="300"/>
      <c r="E49" s="300"/>
      <c r="F49" s="300"/>
      <c r="G49" s="300"/>
      <c r="H49" s="300"/>
      <c r="I49" s="300"/>
      <c r="J49" s="300"/>
      <c r="K49" s="300"/>
    </row>
    <row r="50" spans="1:11" x14ac:dyDescent="0.2">
      <c r="A50" s="300"/>
      <c r="B50" s="300"/>
      <c r="C50" s="300"/>
      <c r="D50" s="300"/>
      <c r="E50" s="300"/>
      <c r="F50" s="300"/>
      <c r="G50" s="300"/>
      <c r="H50" s="300"/>
      <c r="I50" s="300"/>
      <c r="J50" s="300"/>
      <c r="K50" s="300"/>
    </row>
    <row r="51" spans="1:11" x14ac:dyDescent="0.2">
      <c r="A51" s="300"/>
      <c r="B51" s="300"/>
      <c r="C51" s="300"/>
      <c r="D51" s="300"/>
      <c r="E51" s="300"/>
      <c r="F51" s="300"/>
      <c r="G51" s="300"/>
      <c r="H51" s="300"/>
      <c r="I51" s="300"/>
      <c r="J51" s="300"/>
      <c r="K51" s="300"/>
    </row>
    <row r="52" spans="1:11" x14ac:dyDescent="0.2">
      <c r="A52" s="300"/>
      <c r="B52" s="300"/>
      <c r="C52" s="300"/>
      <c r="D52" s="300"/>
      <c r="E52" s="300"/>
      <c r="F52" s="300"/>
      <c r="G52" s="300"/>
      <c r="H52" s="300"/>
      <c r="I52" s="300"/>
      <c r="J52" s="300"/>
      <c r="K52" s="300"/>
    </row>
    <row r="53" spans="1:11" x14ac:dyDescent="0.2">
      <c r="A53" s="300"/>
      <c r="B53" s="300"/>
      <c r="C53" s="300"/>
      <c r="D53" s="300"/>
      <c r="E53" s="300"/>
      <c r="F53" s="300"/>
      <c r="G53" s="300"/>
      <c r="H53" s="300"/>
      <c r="I53" s="300"/>
      <c r="J53" s="300"/>
      <c r="K53" s="300"/>
    </row>
    <row r="54" spans="1:11" x14ac:dyDescent="0.2">
      <c r="A54" s="300"/>
      <c r="B54" s="300"/>
      <c r="C54" s="300"/>
      <c r="D54" s="300"/>
      <c r="E54" s="300"/>
      <c r="F54" s="300"/>
      <c r="G54" s="300"/>
      <c r="H54" s="300"/>
      <c r="I54" s="300"/>
      <c r="J54" s="300"/>
      <c r="K54" s="300"/>
    </row>
    <row r="55" spans="1:11" x14ac:dyDescent="0.2">
      <c r="A55" s="300"/>
      <c r="B55" s="300"/>
      <c r="C55" s="300"/>
      <c r="D55" s="300"/>
      <c r="E55" s="300"/>
      <c r="F55" s="300"/>
      <c r="G55" s="300"/>
      <c r="H55" s="300"/>
      <c r="I55" s="300"/>
      <c r="J55" s="300"/>
      <c r="K55" s="300"/>
    </row>
    <row r="56" spans="1:11" x14ac:dyDescent="0.2">
      <c r="A56" s="300"/>
      <c r="B56" s="300"/>
      <c r="C56" s="300"/>
      <c r="D56" s="300"/>
      <c r="E56" s="300"/>
      <c r="F56" s="300"/>
      <c r="G56" s="300"/>
      <c r="H56" s="300"/>
      <c r="I56" s="300"/>
      <c r="J56" s="300"/>
      <c r="K56" s="300"/>
    </row>
    <row r="57" spans="1:11" x14ac:dyDescent="0.2">
      <c r="A57" s="300"/>
      <c r="B57" s="300"/>
      <c r="C57" s="300"/>
      <c r="D57" s="300"/>
      <c r="E57" s="300"/>
      <c r="F57" s="300"/>
      <c r="G57" s="300"/>
      <c r="H57" s="300"/>
      <c r="I57" s="300"/>
      <c r="J57" s="300"/>
      <c r="K57" s="300"/>
    </row>
    <row r="58" spans="1:11" x14ac:dyDescent="0.2">
      <c r="A58" s="300"/>
      <c r="B58" s="300"/>
      <c r="C58" s="300"/>
      <c r="D58" s="300"/>
      <c r="E58" s="300"/>
      <c r="F58" s="300"/>
      <c r="G58" s="300"/>
      <c r="H58" s="300"/>
      <c r="I58" s="300"/>
      <c r="J58" s="300"/>
      <c r="K58" s="300"/>
    </row>
    <row r="59" spans="1:11" x14ac:dyDescent="0.2">
      <c r="A59" s="300"/>
      <c r="B59" s="300"/>
      <c r="C59" s="300"/>
      <c r="D59" s="300"/>
      <c r="E59" s="300"/>
      <c r="F59" s="300"/>
      <c r="G59" s="300"/>
      <c r="H59" s="300"/>
      <c r="I59" s="300"/>
      <c r="J59" s="300"/>
      <c r="K59" s="300"/>
    </row>
    <row r="60" spans="1:11" x14ac:dyDescent="0.2">
      <c r="A60" s="300"/>
      <c r="B60" s="300"/>
      <c r="C60" s="300"/>
      <c r="D60" s="300"/>
      <c r="E60" s="300"/>
      <c r="F60" s="300"/>
      <c r="G60" s="300"/>
      <c r="H60" s="300"/>
      <c r="I60" s="300"/>
      <c r="J60" s="300"/>
      <c r="K60" s="300"/>
    </row>
    <row r="61" spans="1:11" x14ac:dyDescent="0.2">
      <c r="A61" s="300"/>
      <c r="B61" s="300"/>
      <c r="C61" s="300"/>
      <c r="D61" s="300"/>
      <c r="E61" s="300"/>
      <c r="F61" s="300"/>
      <c r="G61" s="300"/>
      <c r="H61" s="300"/>
      <c r="I61" s="300"/>
      <c r="J61" s="300"/>
      <c r="K61" s="300"/>
    </row>
    <row r="62" spans="1:11" x14ac:dyDescent="0.2">
      <c r="A62" s="300"/>
      <c r="B62" s="300"/>
      <c r="C62" s="300"/>
      <c r="D62" s="300"/>
      <c r="E62" s="300"/>
      <c r="F62" s="300"/>
      <c r="G62" s="300"/>
      <c r="H62" s="300"/>
      <c r="I62" s="300"/>
      <c r="J62" s="300"/>
      <c r="K62" s="300"/>
    </row>
    <row r="63" spans="1:11" x14ac:dyDescent="0.2">
      <c r="A63" s="300"/>
      <c r="B63" s="300"/>
      <c r="C63" s="300"/>
      <c r="D63" s="300"/>
      <c r="E63" s="300"/>
      <c r="F63" s="300"/>
      <c r="G63" s="300"/>
      <c r="H63" s="300"/>
      <c r="I63" s="300"/>
      <c r="J63" s="300"/>
      <c r="K63" s="300"/>
    </row>
    <row r="64" spans="1:11" x14ac:dyDescent="0.2">
      <c r="A64" s="300"/>
      <c r="B64" s="300"/>
      <c r="C64" s="300"/>
      <c r="D64" s="300"/>
      <c r="E64" s="300"/>
      <c r="F64" s="300"/>
      <c r="G64" s="300"/>
      <c r="H64" s="300"/>
      <c r="I64" s="300"/>
      <c r="J64" s="300"/>
      <c r="K64" s="300"/>
    </row>
    <row r="65" spans="1:11" x14ac:dyDescent="0.2">
      <c r="A65" s="300"/>
      <c r="B65" s="300"/>
      <c r="C65" s="300"/>
      <c r="D65" s="300"/>
      <c r="E65" s="300"/>
      <c r="F65" s="300"/>
      <c r="G65" s="300"/>
      <c r="H65" s="300"/>
      <c r="I65" s="300"/>
      <c r="J65" s="300"/>
      <c r="K65" s="300"/>
    </row>
    <row r="66" spans="1:11" x14ac:dyDescent="0.2">
      <c r="A66" s="300"/>
      <c r="B66" s="300"/>
      <c r="C66" s="300"/>
      <c r="D66" s="300"/>
      <c r="E66" s="300"/>
      <c r="F66" s="300"/>
      <c r="G66" s="300"/>
      <c r="H66" s="300"/>
      <c r="I66" s="300"/>
      <c r="J66" s="300"/>
      <c r="K66" s="300"/>
    </row>
    <row r="67" spans="1:11" x14ac:dyDescent="0.2">
      <c r="A67" s="300"/>
      <c r="B67" s="300"/>
      <c r="C67" s="300"/>
      <c r="D67" s="300"/>
      <c r="E67" s="300"/>
      <c r="F67" s="300"/>
      <c r="G67" s="300"/>
      <c r="H67" s="300"/>
      <c r="I67" s="300"/>
      <c r="J67" s="300"/>
      <c r="K67" s="300"/>
    </row>
    <row r="68" spans="1:11" x14ac:dyDescent="0.2">
      <c r="A68" s="300"/>
      <c r="B68" s="300"/>
      <c r="C68" s="300"/>
      <c r="D68" s="300"/>
      <c r="E68" s="300"/>
      <c r="F68" s="300"/>
      <c r="G68" s="300"/>
      <c r="H68" s="300"/>
      <c r="I68" s="300"/>
      <c r="J68" s="300"/>
      <c r="K68" s="300"/>
    </row>
    <row r="69" spans="1:11" x14ac:dyDescent="0.2">
      <c r="A69" s="300"/>
      <c r="B69" s="300"/>
      <c r="C69" s="300"/>
      <c r="D69" s="300"/>
      <c r="E69" s="300"/>
      <c r="F69" s="300"/>
      <c r="G69" s="300"/>
      <c r="H69" s="300"/>
      <c r="I69" s="300"/>
      <c r="J69" s="300"/>
      <c r="K69" s="300"/>
    </row>
    <row r="70" spans="1:11" x14ac:dyDescent="0.2">
      <c r="A70" s="300"/>
      <c r="B70" s="300"/>
      <c r="C70" s="300"/>
      <c r="D70" s="300"/>
      <c r="E70" s="300"/>
      <c r="F70" s="300"/>
      <c r="G70" s="300"/>
      <c r="H70" s="300"/>
      <c r="I70" s="300"/>
      <c r="J70" s="300"/>
      <c r="K70" s="300"/>
    </row>
    <row r="71" spans="1:11" x14ac:dyDescent="0.2">
      <c r="A71" s="300"/>
      <c r="B71" s="300"/>
      <c r="C71" s="300"/>
      <c r="D71" s="300"/>
      <c r="E71" s="300"/>
      <c r="F71" s="300"/>
      <c r="G71" s="300"/>
      <c r="H71" s="300"/>
      <c r="I71" s="300"/>
      <c r="J71" s="300"/>
      <c r="K71" s="300"/>
    </row>
    <row r="72" spans="1:11" x14ac:dyDescent="0.2">
      <c r="A72" s="300"/>
      <c r="B72" s="300"/>
      <c r="C72" s="300"/>
      <c r="D72" s="300"/>
      <c r="E72" s="300"/>
      <c r="F72" s="300"/>
      <c r="G72" s="300"/>
      <c r="H72" s="300"/>
      <c r="I72" s="300"/>
      <c r="J72" s="300"/>
      <c r="K72" s="300"/>
    </row>
    <row r="73" spans="1:11" x14ac:dyDescent="0.2">
      <c r="A73" s="300"/>
      <c r="B73" s="300"/>
      <c r="C73" s="300"/>
      <c r="D73" s="300"/>
      <c r="E73" s="300"/>
      <c r="F73" s="300"/>
      <c r="G73" s="300"/>
      <c r="H73" s="300"/>
      <c r="I73" s="300"/>
      <c r="J73" s="300"/>
      <c r="K73" s="300"/>
    </row>
    <row r="74" spans="1:11" x14ac:dyDescent="0.2">
      <c r="A74" s="300"/>
      <c r="B74" s="300"/>
      <c r="C74" s="300"/>
      <c r="D74" s="300"/>
      <c r="E74" s="300"/>
      <c r="F74" s="300"/>
      <c r="G74" s="300"/>
      <c r="H74" s="300"/>
      <c r="I74" s="300"/>
      <c r="J74" s="300"/>
      <c r="K74" s="300"/>
    </row>
    <row r="75" spans="1:11" x14ac:dyDescent="0.2">
      <c r="A75" s="300"/>
      <c r="B75" s="300"/>
      <c r="C75" s="300"/>
      <c r="D75" s="300"/>
      <c r="E75" s="300"/>
      <c r="F75" s="300"/>
      <c r="G75" s="300"/>
      <c r="H75" s="300"/>
      <c r="I75" s="300"/>
      <c r="J75" s="300"/>
      <c r="K75" s="300"/>
    </row>
    <row r="76" spans="1:11" x14ac:dyDescent="0.2">
      <c r="A76" s="300"/>
      <c r="B76" s="300"/>
      <c r="C76" s="300"/>
      <c r="D76" s="300"/>
      <c r="E76" s="300"/>
      <c r="F76" s="300"/>
      <c r="G76" s="300"/>
      <c r="H76" s="300"/>
      <c r="I76" s="300"/>
      <c r="J76" s="300"/>
      <c r="K76" s="300"/>
    </row>
    <row r="77" spans="1:11" x14ac:dyDescent="0.2">
      <c r="A77" s="300"/>
      <c r="B77" s="300"/>
      <c r="C77" s="300"/>
      <c r="D77" s="300"/>
      <c r="E77" s="300"/>
      <c r="F77" s="300"/>
      <c r="G77" s="300"/>
      <c r="H77" s="300"/>
      <c r="I77" s="300"/>
      <c r="J77" s="300"/>
      <c r="K77" s="300"/>
    </row>
    <row r="78" spans="1:11" x14ac:dyDescent="0.2">
      <c r="A78" s="300"/>
      <c r="B78" s="300"/>
      <c r="C78" s="300"/>
      <c r="D78" s="300"/>
      <c r="E78" s="300"/>
      <c r="F78" s="300"/>
      <c r="G78" s="300"/>
      <c r="H78" s="300"/>
      <c r="I78" s="300"/>
      <c r="J78" s="300"/>
      <c r="K78" s="300"/>
    </row>
    <row r="79" spans="1:11" x14ac:dyDescent="0.2">
      <c r="A79" s="300"/>
      <c r="B79" s="300"/>
      <c r="C79" s="300"/>
      <c r="D79" s="300"/>
      <c r="E79" s="300"/>
      <c r="F79" s="300"/>
      <c r="G79" s="300"/>
      <c r="H79" s="300"/>
      <c r="I79" s="300"/>
      <c r="J79" s="300"/>
      <c r="K79" s="300"/>
    </row>
    <row r="80" spans="1:11" x14ac:dyDescent="0.2">
      <c r="A80" s="300"/>
      <c r="B80" s="300"/>
      <c r="C80" s="300"/>
      <c r="D80" s="300"/>
      <c r="E80" s="300"/>
      <c r="F80" s="300"/>
      <c r="G80" s="300"/>
      <c r="H80" s="300"/>
      <c r="I80" s="300"/>
      <c r="J80" s="300"/>
      <c r="K80" s="300"/>
    </row>
    <row r="81" spans="1:11" x14ac:dyDescent="0.2">
      <c r="A81" s="300"/>
      <c r="B81" s="300"/>
      <c r="C81" s="300"/>
      <c r="D81" s="300"/>
      <c r="E81" s="300"/>
      <c r="F81" s="300"/>
      <c r="G81" s="300"/>
      <c r="H81" s="300"/>
      <c r="I81" s="300"/>
      <c r="J81" s="300"/>
      <c r="K81" s="300"/>
    </row>
    <row r="82" spans="1:11" x14ac:dyDescent="0.2">
      <c r="A82" s="300"/>
      <c r="B82" s="300"/>
      <c r="C82" s="300"/>
      <c r="D82" s="300"/>
      <c r="E82" s="300"/>
      <c r="F82" s="300"/>
      <c r="G82" s="300"/>
      <c r="H82" s="300"/>
      <c r="I82" s="300"/>
      <c r="J82" s="300"/>
      <c r="K82" s="300"/>
    </row>
    <row r="83" spans="1:11" x14ac:dyDescent="0.2">
      <c r="A83" s="300"/>
      <c r="B83" s="300"/>
      <c r="C83" s="300"/>
      <c r="D83" s="300"/>
      <c r="E83" s="300"/>
      <c r="F83" s="300"/>
      <c r="G83" s="300"/>
      <c r="H83" s="300"/>
      <c r="I83" s="300"/>
      <c r="J83" s="300"/>
      <c r="K83" s="300"/>
    </row>
    <row r="84" spans="1:11" x14ac:dyDescent="0.2">
      <c r="A84" s="300"/>
      <c r="B84" s="300"/>
      <c r="C84" s="300"/>
      <c r="D84" s="300"/>
      <c r="E84" s="300"/>
      <c r="F84" s="300"/>
      <c r="G84" s="300"/>
      <c r="H84" s="300"/>
      <c r="I84" s="300"/>
      <c r="J84" s="300"/>
      <c r="K84" s="300"/>
    </row>
    <row r="85" spans="1:11" x14ac:dyDescent="0.2">
      <c r="A85" s="300"/>
      <c r="B85" s="300"/>
      <c r="C85" s="300"/>
      <c r="D85" s="300"/>
      <c r="E85" s="300"/>
      <c r="F85" s="300"/>
      <c r="G85" s="300"/>
      <c r="H85" s="300"/>
      <c r="I85" s="300"/>
      <c r="J85" s="300"/>
      <c r="K85" s="300"/>
    </row>
    <row r="86" spans="1:11" x14ac:dyDescent="0.2">
      <c r="A86" s="300"/>
      <c r="B86" s="300"/>
      <c r="C86" s="300"/>
      <c r="D86" s="300"/>
      <c r="E86" s="300"/>
      <c r="F86" s="300"/>
      <c r="G86" s="300"/>
      <c r="H86" s="300"/>
      <c r="I86" s="300"/>
      <c r="J86" s="300"/>
      <c r="K86" s="300"/>
    </row>
    <row r="87" spans="1:11" x14ac:dyDescent="0.2">
      <c r="A87" s="300"/>
      <c r="B87" s="300"/>
      <c r="C87" s="300"/>
      <c r="D87" s="300"/>
      <c r="E87" s="300"/>
      <c r="F87" s="300"/>
      <c r="G87" s="300"/>
      <c r="H87" s="300"/>
      <c r="I87" s="300"/>
      <c r="J87" s="300"/>
      <c r="K87" s="300"/>
    </row>
    <row r="88" spans="1:11" x14ac:dyDescent="0.2">
      <c r="A88" s="300"/>
      <c r="B88" s="300"/>
      <c r="C88" s="300"/>
      <c r="D88" s="300"/>
      <c r="E88" s="300"/>
      <c r="F88" s="300"/>
      <c r="G88" s="300"/>
      <c r="H88" s="300"/>
      <c r="I88" s="300"/>
      <c r="J88" s="300"/>
      <c r="K88" s="300"/>
    </row>
    <row r="89" spans="1:11" x14ac:dyDescent="0.2">
      <c r="A89" s="300"/>
      <c r="B89" s="300"/>
      <c r="C89" s="300"/>
      <c r="D89" s="300"/>
      <c r="E89" s="300"/>
      <c r="F89" s="300"/>
      <c r="G89" s="300"/>
      <c r="H89" s="300"/>
      <c r="I89" s="300"/>
      <c r="J89" s="300"/>
      <c r="K89" s="300"/>
    </row>
    <row r="90" spans="1:11" x14ac:dyDescent="0.2">
      <c r="A90" s="300"/>
      <c r="B90" s="300"/>
      <c r="C90" s="300"/>
      <c r="D90" s="300"/>
      <c r="E90" s="300"/>
      <c r="F90" s="300"/>
      <c r="G90" s="300"/>
      <c r="H90" s="300"/>
      <c r="I90" s="300"/>
      <c r="J90" s="300"/>
      <c r="K90" s="300"/>
    </row>
    <row r="91" spans="1:11" x14ac:dyDescent="0.2">
      <c r="A91" s="300"/>
      <c r="B91" s="300"/>
      <c r="C91" s="300"/>
      <c r="D91" s="300"/>
      <c r="E91" s="300"/>
      <c r="F91" s="300"/>
      <c r="G91" s="300"/>
      <c r="H91" s="300"/>
      <c r="I91" s="300"/>
      <c r="J91" s="300"/>
      <c r="K91" s="300"/>
    </row>
    <row r="92" spans="1:11" x14ac:dyDescent="0.2">
      <c r="A92" s="300"/>
      <c r="B92" s="300"/>
      <c r="C92" s="300"/>
      <c r="D92" s="300"/>
      <c r="E92" s="300"/>
      <c r="F92" s="300"/>
      <c r="G92" s="300"/>
      <c r="H92" s="300"/>
      <c r="I92" s="300"/>
      <c r="J92" s="300"/>
      <c r="K92" s="300"/>
    </row>
    <row r="93" spans="1:11" x14ac:dyDescent="0.2">
      <c r="A93" s="300"/>
      <c r="B93" s="300"/>
      <c r="C93" s="300"/>
      <c r="D93" s="300"/>
      <c r="E93" s="300"/>
      <c r="F93" s="300"/>
      <c r="G93" s="300"/>
      <c r="H93" s="300"/>
      <c r="I93" s="300"/>
      <c r="J93" s="300"/>
      <c r="K93" s="300"/>
    </row>
    <row r="94" spans="1:11" x14ac:dyDescent="0.2">
      <c r="A94" s="300"/>
      <c r="B94" s="300"/>
      <c r="C94" s="300"/>
      <c r="D94" s="300"/>
      <c r="E94" s="300"/>
      <c r="F94" s="300"/>
      <c r="G94" s="300"/>
      <c r="H94" s="300"/>
      <c r="I94" s="300"/>
      <c r="J94" s="300"/>
      <c r="K94" s="300"/>
    </row>
    <row r="95" spans="1:11" x14ac:dyDescent="0.2">
      <c r="A95" s="300"/>
      <c r="B95" s="300"/>
      <c r="C95" s="300"/>
      <c r="D95" s="300"/>
      <c r="E95" s="300"/>
      <c r="F95" s="300"/>
      <c r="G95" s="300"/>
      <c r="H95" s="300"/>
      <c r="I95" s="300"/>
      <c r="J95" s="300"/>
      <c r="K95" s="300"/>
    </row>
    <row r="96" spans="1:11" x14ac:dyDescent="0.2">
      <c r="A96" s="300"/>
      <c r="B96" s="300"/>
      <c r="C96" s="300"/>
      <c r="D96" s="300"/>
      <c r="E96" s="300"/>
      <c r="F96" s="300"/>
      <c r="G96" s="300"/>
      <c r="H96" s="300"/>
      <c r="I96" s="300"/>
      <c r="J96" s="300"/>
      <c r="K96" s="300"/>
    </row>
    <row r="97" spans="1:11" x14ac:dyDescent="0.2">
      <c r="A97" s="300"/>
      <c r="B97" s="300"/>
      <c r="C97" s="300"/>
      <c r="D97" s="300"/>
      <c r="E97" s="300"/>
      <c r="F97" s="300"/>
      <c r="G97" s="300"/>
      <c r="H97" s="300"/>
      <c r="I97" s="300"/>
      <c r="J97" s="300"/>
      <c r="K97" s="300"/>
    </row>
    <row r="98" spans="1:11" x14ac:dyDescent="0.2">
      <c r="A98" s="300"/>
      <c r="B98" s="300"/>
      <c r="C98" s="300"/>
      <c r="D98" s="300"/>
      <c r="E98" s="300"/>
      <c r="F98" s="300"/>
      <c r="G98" s="300"/>
      <c r="H98" s="300"/>
      <c r="I98" s="300"/>
      <c r="J98" s="300"/>
      <c r="K98" s="300"/>
    </row>
    <row r="99" spans="1:11" x14ac:dyDescent="0.2">
      <c r="A99" s="300"/>
      <c r="B99" s="300"/>
      <c r="C99" s="300"/>
      <c r="D99" s="300"/>
      <c r="E99" s="300"/>
      <c r="F99" s="300"/>
      <c r="G99" s="300"/>
      <c r="H99" s="300"/>
      <c r="I99" s="300"/>
      <c r="J99" s="300"/>
      <c r="K99" s="300"/>
    </row>
    <row r="100" spans="1:11" x14ac:dyDescent="0.2">
      <c r="A100" s="300"/>
      <c r="B100" s="300"/>
      <c r="C100" s="300"/>
      <c r="D100" s="300"/>
      <c r="E100" s="300"/>
      <c r="F100" s="300"/>
      <c r="G100" s="300"/>
      <c r="H100" s="300"/>
      <c r="I100" s="300"/>
      <c r="J100" s="300"/>
      <c r="K100" s="300"/>
    </row>
    <row r="101" spans="1:11" x14ac:dyDescent="0.2">
      <c r="A101" s="300"/>
      <c r="B101" s="300"/>
      <c r="C101" s="300"/>
      <c r="D101" s="300"/>
      <c r="E101" s="300"/>
      <c r="F101" s="300"/>
      <c r="G101" s="300"/>
      <c r="H101" s="300"/>
      <c r="I101" s="300"/>
      <c r="J101" s="300"/>
      <c r="K101" s="300"/>
    </row>
    <row r="102" spans="1:11" x14ac:dyDescent="0.2">
      <c r="A102" s="300"/>
      <c r="B102" s="300"/>
      <c r="C102" s="300"/>
      <c r="D102" s="300"/>
      <c r="E102" s="300"/>
      <c r="F102" s="300"/>
      <c r="G102" s="300"/>
      <c r="H102" s="300"/>
      <c r="I102" s="300"/>
      <c r="J102" s="300"/>
      <c r="K102" s="300"/>
    </row>
    <row r="103" spans="1:11" x14ac:dyDescent="0.2">
      <c r="A103" s="300"/>
      <c r="B103" s="300"/>
      <c r="C103" s="300"/>
      <c r="D103" s="300"/>
      <c r="E103" s="300"/>
      <c r="F103" s="300"/>
      <c r="G103" s="300"/>
      <c r="H103" s="300"/>
      <c r="I103" s="300"/>
      <c r="J103" s="300"/>
      <c r="K103" s="300"/>
    </row>
    <row r="104" spans="1:11" x14ac:dyDescent="0.2">
      <c r="A104" s="300"/>
      <c r="B104" s="300"/>
      <c r="C104" s="300"/>
      <c r="D104" s="300"/>
      <c r="E104" s="300"/>
      <c r="F104" s="300"/>
      <c r="G104" s="300"/>
      <c r="H104" s="300"/>
      <c r="I104" s="300"/>
      <c r="J104" s="300"/>
      <c r="K104" s="300"/>
    </row>
    <row r="105" spans="1:11" x14ac:dyDescent="0.2">
      <c r="A105" s="300"/>
      <c r="B105" s="300"/>
      <c r="C105" s="300"/>
      <c r="D105" s="300"/>
      <c r="E105" s="300"/>
      <c r="F105" s="300"/>
      <c r="G105" s="300"/>
      <c r="H105" s="300"/>
      <c r="I105" s="300"/>
      <c r="J105" s="300"/>
      <c r="K105" s="300"/>
    </row>
    <row r="106" spans="1:11" x14ac:dyDescent="0.2">
      <c r="A106" s="300"/>
      <c r="B106" s="300"/>
      <c r="C106" s="300"/>
      <c r="D106" s="300"/>
      <c r="E106" s="300"/>
      <c r="F106" s="300"/>
      <c r="G106" s="300"/>
      <c r="H106" s="300"/>
      <c r="I106" s="300"/>
      <c r="J106" s="300"/>
      <c r="K106" s="300"/>
    </row>
    <row r="107" spans="1:11" x14ac:dyDescent="0.2">
      <c r="A107" s="300"/>
      <c r="B107" s="300"/>
      <c r="C107" s="300"/>
      <c r="D107" s="300"/>
      <c r="E107" s="300"/>
      <c r="F107" s="300"/>
      <c r="G107" s="300"/>
      <c r="H107" s="300"/>
      <c r="I107" s="300"/>
      <c r="J107" s="300"/>
      <c r="K107" s="300"/>
    </row>
    <row r="108" spans="1:11" x14ac:dyDescent="0.2">
      <c r="A108" s="300"/>
      <c r="B108" s="300"/>
      <c r="C108" s="300"/>
      <c r="D108" s="300"/>
      <c r="E108" s="300"/>
      <c r="F108" s="300"/>
      <c r="G108" s="300"/>
      <c r="H108" s="300"/>
      <c r="I108" s="300"/>
      <c r="J108" s="300"/>
      <c r="K108" s="300"/>
    </row>
    <row r="109" spans="1:11" x14ac:dyDescent="0.2">
      <c r="A109" s="300"/>
      <c r="B109" s="300"/>
      <c r="C109" s="300"/>
      <c r="D109" s="300"/>
      <c r="E109" s="300"/>
      <c r="F109" s="300"/>
      <c r="G109" s="300"/>
      <c r="H109" s="300"/>
      <c r="I109" s="300"/>
      <c r="J109" s="300"/>
      <c r="K109" s="300"/>
    </row>
    <row r="110" spans="1:11" x14ac:dyDescent="0.2">
      <c r="A110" s="300"/>
      <c r="B110" s="300"/>
      <c r="C110" s="300"/>
      <c r="D110" s="300"/>
      <c r="E110" s="300"/>
      <c r="F110" s="300"/>
      <c r="G110" s="300"/>
      <c r="H110" s="300"/>
      <c r="I110" s="300"/>
      <c r="J110" s="300"/>
      <c r="K110" s="300"/>
    </row>
    <row r="111" spans="1:11" x14ac:dyDescent="0.2">
      <c r="A111" s="300"/>
      <c r="B111" s="300"/>
      <c r="C111" s="300"/>
      <c r="D111" s="300"/>
      <c r="E111" s="300"/>
      <c r="F111" s="300"/>
      <c r="G111" s="300"/>
      <c r="H111" s="300"/>
      <c r="I111" s="300"/>
      <c r="J111" s="300"/>
      <c r="K111" s="300"/>
    </row>
    <row r="112" spans="1:11" x14ac:dyDescent="0.2">
      <c r="A112" s="300"/>
      <c r="B112" s="300"/>
      <c r="C112" s="300"/>
      <c r="D112" s="300"/>
      <c r="E112" s="300"/>
      <c r="F112" s="300"/>
      <c r="G112" s="300"/>
      <c r="H112" s="300"/>
      <c r="I112" s="300"/>
      <c r="J112" s="300"/>
      <c r="K112" s="300"/>
    </row>
    <row r="113" spans="1:11" x14ac:dyDescent="0.2">
      <c r="A113" s="300"/>
      <c r="B113" s="300"/>
      <c r="C113" s="300"/>
      <c r="D113" s="300"/>
      <c r="E113" s="300"/>
      <c r="F113" s="300"/>
      <c r="G113" s="300"/>
      <c r="H113" s="300"/>
      <c r="I113" s="300"/>
      <c r="J113" s="300"/>
      <c r="K113" s="300"/>
    </row>
    <row r="114" spans="1:11" x14ac:dyDescent="0.2">
      <c r="A114" s="300"/>
      <c r="B114" s="300"/>
      <c r="C114" s="300"/>
      <c r="D114" s="300"/>
      <c r="E114" s="300"/>
      <c r="F114" s="300"/>
      <c r="G114" s="300"/>
      <c r="H114" s="300"/>
      <c r="I114" s="300"/>
      <c r="J114" s="300"/>
      <c r="K114" s="300"/>
    </row>
    <row r="115" spans="1:11" x14ac:dyDescent="0.2">
      <c r="A115" s="300"/>
      <c r="B115" s="300"/>
      <c r="C115" s="300"/>
      <c r="D115" s="300"/>
      <c r="E115" s="300"/>
      <c r="F115" s="300"/>
      <c r="G115" s="300"/>
      <c r="H115" s="300"/>
      <c r="I115" s="300"/>
      <c r="J115" s="300"/>
      <c r="K115" s="300"/>
    </row>
    <row r="116" spans="1:11" x14ac:dyDescent="0.2">
      <c r="A116" s="300"/>
      <c r="B116" s="300"/>
      <c r="C116" s="300"/>
      <c r="D116" s="300"/>
      <c r="E116" s="300"/>
      <c r="F116" s="300"/>
      <c r="G116" s="300"/>
      <c r="H116" s="300"/>
      <c r="I116" s="300"/>
      <c r="J116" s="300"/>
      <c r="K116" s="300"/>
    </row>
    <row r="117" spans="1:11" x14ac:dyDescent="0.2">
      <c r="A117" s="300"/>
      <c r="B117" s="300"/>
      <c r="C117" s="300"/>
      <c r="D117" s="300"/>
      <c r="E117" s="300"/>
      <c r="F117" s="300"/>
      <c r="G117" s="300"/>
      <c r="H117" s="300"/>
      <c r="I117" s="300"/>
      <c r="J117" s="300"/>
      <c r="K117" s="300"/>
    </row>
    <row r="118" spans="1:11" x14ac:dyDescent="0.2">
      <c r="A118" s="300"/>
      <c r="B118" s="300"/>
      <c r="C118" s="300"/>
      <c r="D118" s="300"/>
      <c r="E118" s="300"/>
      <c r="F118" s="300"/>
      <c r="G118" s="300"/>
      <c r="H118" s="300"/>
      <c r="I118" s="300"/>
      <c r="J118" s="300"/>
      <c r="K118" s="300"/>
    </row>
    <row r="119" spans="1:11" x14ac:dyDescent="0.2">
      <c r="A119" s="300"/>
      <c r="B119" s="300"/>
      <c r="C119" s="300"/>
      <c r="D119" s="300"/>
      <c r="E119" s="300"/>
      <c r="F119" s="300"/>
      <c r="G119" s="300"/>
      <c r="H119" s="300"/>
      <c r="I119" s="300"/>
      <c r="J119" s="300"/>
      <c r="K119" s="300"/>
    </row>
    <row r="120" spans="1:11" x14ac:dyDescent="0.2">
      <c r="A120" s="300"/>
      <c r="B120" s="300"/>
      <c r="C120" s="300"/>
      <c r="D120" s="300"/>
      <c r="E120" s="300"/>
      <c r="F120" s="300"/>
      <c r="G120" s="300"/>
      <c r="H120" s="300"/>
      <c r="I120" s="300"/>
      <c r="J120" s="300"/>
      <c r="K120" s="300"/>
    </row>
    <row r="121" spans="1:11" x14ac:dyDescent="0.2">
      <c r="A121" s="300"/>
      <c r="B121" s="300"/>
      <c r="C121" s="300"/>
      <c r="D121" s="300"/>
      <c r="E121" s="300"/>
      <c r="F121" s="300"/>
      <c r="G121" s="300"/>
      <c r="H121" s="300"/>
      <c r="I121" s="300"/>
      <c r="J121" s="300"/>
      <c r="K121" s="300"/>
    </row>
    <row r="122" spans="1:11" x14ac:dyDescent="0.2">
      <c r="A122" s="300"/>
      <c r="B122" s="300"/>
      <c r="C122" s="300"/>
      <c r="D122" s="300"/>
      <c r="E122" s="300"/>
      <c r="F122" s="300"/>
      <c r="G122" s="300"/>
      <c r="H122" s="300"/>
      <c r="I122" s="300"/>
      <c r="J122" s="300"/>
      <c r="K122" s="300"/>
    </row>
    <row r="123" spans="1:11" x14ac:dyDescent="0.2">
      <c r="A123" s="300"/>
      <c r="B123" s="300"/>
      <c r="C123" s="300"/>
      <c r="D123" s="300"/>
      <c r="E123" s="300"/>
      <c r="F123" s="300"/>
      <c r="G123" s="300"/>
      <c r="H123" s="300"/>
      <c r="I123" s="300"/>
      <c r="J123" s="300"/>
      <c r="K123" s="300"/>
    </row>
    <row r="124" spans="1:11" x14ac:dyDescent="0.2">
      <c r="A124" s="300"/>
      <c r="B124" s="300"/>
      <c r="C124" s="300"/>
      <c r="D124" s="300"/>
      <c r="E124" s="300"/>
      <c r="F124" s="300"/>
      <c r="G124" s="300"/>
      <c r="H124" s="300"/>
      <c r="I124" s="300"/>
      <c r="J124" s="300"/>
      <c r="K124" s="300"/>
    </row>
    <row r="125" spans="1:11" x14ac:dyDescent="0.2">
      <c r="A125" s="300"/>
      <c r="B125" s="300"/>
      <c r="C125" s="300"/>
      <c r="D125" s="300"/>
      <c r="E125" s="300"/>
      <c r="F125" s="300"/>
      <c r="G125" s="300"/>
      <c r="H125" s="300"/>
      <c r="I125" s="300"/>
      <c r="J125" s="300"/>
      <c r="K125" s="300"/>
    </row>
    <row r="126" spans="1:11" x14ac:dyDescent="0.2">
      <c r="A126" s="300"/>
      <c r="B126" s="300"/>
      <c r="C126" s="300"/>
      <c r="D126" s="300"/>
      <c r="E126" s="300"/>
      <c r="F126" s="300"/>
      <c r="G126" s="300"/>
      <c r="H126" s="300"/>
      <c r="I126" s="300"/>
      <c r="J126" s="300"/>
      <c r="K126" s="300"/>
    </row>
    <row r="127" spans="1:11" x14ac:dyDescent="0.2">
      <c r="A127" s="300"/>
      <c r="B127" s="300"/>
      <c r="C127" s="300"/>
      <c r="D127" s="300"/>
      <c r="E127" s="300"/>
      <c r="F127" s="300"/>
      <c r="G127" s="300"/>
      <c r="H127" s="300"/>
      <c r="I127" s="300"/>
      <c r="J127" s="300"/>
      <c r="K127" s="300"/>
    </row>
    <row r="128" spans="1:11" x14ac:dyDescent="0.2">
      <c r="A128" s="300"/>
      <c r="B128" s="300"/>
      <c r="C128" s="300"/>
      <c r="D128" s="300"/>
      <c r="E128" s="300"/>
      <c r="F128" s="300"/>
      <c r="G128" s="300"/>
      <c r="H128" s="300"/>
      <c r="I128" s="300"/>
      <c r="J128" s="300"/>
      <c r="K128" s="300"/>
    </row>
    <row r="129" spans="1:11" x14ac:dyDescent="0.2">
      <c r="A129" s="300"/>
      <c r="B129" s="300"/>
      <c r="C129" s="300"/>
      <c r="D129" s="300"/>
      <c r="E129" s="300"/>
      <c r="F129" s="300"/>
      <c r="G129" s="300"/>
      <c r="H129" s="300"/>
      <c r="I129" s="300"/>
      <c r="J129" s="300"/>
      <c r="K129" s="300"/>
    </row>
    <row r="130" spans="1:11" x14ac:dyDescent="0.2">
      <c r="A130" s="300"/>
      <c r="B130" s="300"/>
      <c r="C130" s="300"/>
      <c r="D130" s="300"/>
      <c r="E130" s="300"/>
      <c r="F130" s="300"/>
      <c r="G130" s="300"/>
      <c r="H130" s="300"/>
      <c r="I130" s="300"/>
      <c r="J130" s="300"/>
      <c r="K130" s="300"/>
    </row>
    <row r="131" spans="1:11" x14ac:dyDescent="0.2">
      <c r="A131" s="300"/>
      <c r="B131" s="300"/>
      <c r="C131" s="300"/>
      <c r="D131" s="300"/>
      <c r="E131" s="300"/>
      <c r="F131" s="300"/>
      <c r="G131" s="300"/>
      <c r="H131" s="300"/>
      <c r="I131" s="300"/>
      <c r="J131" s="300"/>
      <c r="K131" s="300"/>
    </row>
    <row r="132" spans="1:11" x14ac:dyDescent="0.2">
      <c r="A132" s="300"/>
      <c r="B132" s="300"/>
      <c r="C132" s="300"/>
      <c r="D132" s="300"/>
      <c r="E132" s="300"/>
      <c r="F132" s="300"/>
      <c r="G132" s="300"/>
      <c r="H132" s="300"/>
      <c r="I132" s="300"/>
      <c r="J132" s="300"/>
      <c r="K132" s="300"/>
    </row>
    <row r="133" spans="1:11" x14ac:dyDescent="0.2">
      <c r="A133" s="300"/>
      <c r="B133" s="300"/>
      <c r="C133" s="300"/>
      <c r="D133" s="300"/>
      <c r="E133" s="300"/>
      <c r="F133" s="300"/>
      <c r="G133" s="300"/>
      <c r="H133" s="300"/>
      <c r="I133" s="300"/>
      <c r="J133" s="300"/>
      <c r="K133" s="300"/>
    </row>
    <row r="134" spans="1:11" x14ac:dyDescent="0.2">
      <c r="A134" s="300"/>
      <c r="B134" s="300"/>
      <c r="C134" s="300"/>
      <c r="D134" s="300"/>
      <c r="E134" s="300"/>
      <c r="F134" s="300"/>
      <c r="G134" s="300"/>
      <c r="H134" s="300"/>
      <c r="I134" s="300"/>
      <c r="J134" s="300"/>
      <c r="K134" s="300"/>
    </row>
    <row r="135" spans="1:11" x14ac:dyDescent="0.2">
      <c r="A135" s="300"/>
      <c r="B135" s="300"/>
      <c r="C135" s="300"/>
      <c r="D135" s="300"/>
      <c r="E135" s="300"/>
      <c r="F135" s="300"/>
      <c r="G135" s="300"/>
      <c r="H135" s="300"/>
      <c r="I135" s="300"/>
      <c r="J135" s="300"/>
      <c r="K135" s="300"/>
    </row>
    <row r="136" spans="1:11" x14ac:dyDescent="0.2">
      <c r="A136" s="300"/>
      <c r="B136" s="300"/>
      <c r="C136" s="300"/>
      <c r="D136" s="300"/>
      <c r="E136" s="300"/>
      <c r="F136" s="300"/>
      <c r="G136" s="300"/>
      <c r="H136" s="300"/>
      <c r="I136" s="300"/>
      <c r="J136" s="300"/>
      <c r="K136" s="300"/>
    </row>
    <row r="137" spans="1:11" x14ac:dyDescent="0.2">
      <c r="A137" s="300"/>
      <c r="B137" s="300"/>
      <c r="C137" s="300"/>
      <c r="D137" s="300"/>
      <c r="E137" s="300"/>
      <c r="F137" s="300"/>
      <c r="G137" s="300"/>
      <c r="H137" s="300"/>
      <c r="I137" s="300"/>
      <c r="J137" s="300"/>
      <c r="K137" s="300"/>
    </row>
    <row r="138" spans="1:11" x14ac:dyDescent="0.2">
      <c r="A138" s="300"/>
      <c r="B138" s="300"/>
      <c r="C138" s="300"/>
      <c r="D138" s="300"/>
      <c r="E138" s="300"/>
      <c r="F138" s="300"/>
      <c r="G138" s="300"/>
      <c r="H138" s="300"/>
      <c r="I138" s="300"/>
      <c r="J138" s="300"/>
      <c r="K138" s="300"/>
    </row>
    <row r="139" spans="1:11" x14ac:dyDescent="0.2">
      <c r="A139" s="300"/>
      <c r="B139" s="300"/>
      <c r="C139" s="300"/>
      <c r="D139" s="300"/>
      <c r="E139" s="300"/>
      <c r="F139" s="300"/>
      <c r="G139" s="300"/>
      <c r="H139" s="300"/>
      <c r="I139" s="300"/>
      <c r="J139" s="300"/>
      <c r="K139" s="300"/>
    </row>
    <row r="140" spans="1:11" x14ac:dyDescent="0.2">
      <c r="A140" s="300"/>
      <c r="B140" s="300"/>
      <c r="C140" s="300"/>
      <c r="D140" s="300"/>
      <c r="E140" s="300"/>
      <c r="F140" s="300"/>
      <c r="G140" s="300"/>
      <c r="H140" s="300"/>
      <c r="I140" s="300"/>
      <c r="J140" s="300"/>
      <c r="K140" s="300"/>
    </row>
    <row r="141" spans="1:11" x14ac:dyDescent="0.2">
      <c r="A141" s="300"/>
      <c r="B141" s="300"/>
      <c r="C141" s="300"/>
      <c r="D141" s="300"/>
      <c r="E141" s="300"/>
      <c r="F141" s="300"/>
      <c r="G141" s="300"/>
      <c r="H141" s="300"/>
      <c r="I141" s="300"/>
      <c r="J141" s="300"/>
      <c r="K141" s="300"/>
    </row>
    <row r="142" spans="1:11" x14ac:dyDescent="0.2">
      <c r="A142" s="300"/>
      <c r="B142" s="300"/>
      <c r="C142" s="300"/>
      <c r="D142" s="300"/>
      <c r="E142" s="300"/>
      <c r="F142" s="300"/>
      <c r="G142" s="300"/>
      <c r="H142" s="300"/>
      <c r="I142" s="300"/>
      <c r="J142" s="300"/>
      <c r="K142" s="300"/>
    </row>
    <row r="143" spans="1:11" x14ac:dyDescent="0.2">
      <c r="A143" s="300"/>
      <c r="B143" s="300"/>
      <c r="C143" s="300"/>
      <c r="D143" s="300"/>
      <c r="E143" s="300"/>
      <c r="F143" s="300"/>
      <c r="G143" s="300"/>
      <c r="H143" s="300"/>
      <c r="I143" s="300"/>
      <c r="J143" s="300"/>
      <c r="K143" s="300"/>
    </row>
    <row r="144" spans="1:11" x14ac:dyDescent="0.2">
      <c r="A144" s="300"/>
      <c r="B144" s="300"/>
      <c r="C144" s="300"/>
      <c r="D144" s="300"/>
      <c r="E144" s="300"/>
      <c r="F144" s="300"/>
      <c r="G144" s="300"/>
      <c r="H144" s="300"/>
      <c r="I144" s="300"/>
      <c r="J144" s="300"/>
      <c r="K144" s="300"/>
    </row>
    <row r="145" spans="1:11" x14ac:dyDescent="0.2">
      <c r="A145" s="300"/>
      <c r="B145" s="300"/>
      <c r="C145" s="300"/>
      <c r="D145" s="300"/>
      <c r="E145" s="300"/>
      <c r="F145" s="300"/>
      <c r="G145" s="300"/>
      <c r="H145" s="300"/>
      <c r="I145" s="300"/>
      <c r="J145" s="300"/>
      <c r="K145" s="300"/>
    </row>
    <row r="146" spans="1:11" x14ac:dyDescent="0.2">
      <c r="A146" s="300"/>
      <c r="B146" s="300"/>
      <c r="C146" s="300"/>
      <c r="D146" s="300"/>
      <c r="E146" s="300"/>
      <c r="F146" s="300"/>
      <c r="G146" s="300"/>
      <c r="H146" s="300"/>
      <c r="I146" s="300"/>
      <c r="J146" s="300"/>
      <c r="K146" s="300"/>
    </row>
    <row r="147" spans="1:11" x14ac:dyDescent="0.2">
      <c r="A147" s="300"/>
      <c r="B147" s="300"/>
      <c r="C147" s="300"/>
      <c r="D147" s="300"/>
      <c r="E147" s="300"/>
      <c r="F147" s="300"/>
      <c r="G147" s="300"/>
      <c r="H147" s="300"/>
      <c r="I147" s="300"/>
      <c r="J147" s="300"/>
      <c r="K147" s="300"/>
    </row>
    <row r="148" spans="1:11" x14ac:dyDescent="0.2">
      <c r="A148" s="300"/>
      <c r="B148" s="300"/>
      <c r="C148" s="300"/>
      <c r="D148" s="300"/>
      <c r="E148" s="300"/>
      <c r="F148" s="300"/>
      <c r="G148" s="300"/>
      <c r="H148" s="300"/>
      <c r="I148" s="300"/>
      <c r="J148" s="300"/>
      <c r="K148" s="300"/>
    </row>
    <row r="149" spans="1:11" x14ac:dyDescent="0.2">
      <c r="A149" s="300"/>
      <c r="B149" s="300"/>
      <c r="C149" s="300"/>
      <c r="D149" s="300"/>
      <c r="E149" s="300"/>
      <c r="F149" s="300"/>
      <c r="G149" s="300"/>
      <c r="H149" s="300"/>
      <c r="I149" s="300"/>
      <c r="J149" s="300"/>
      <c r="K149" s="300"/>
    </row>
    <row r="150" spans="1:11" x14ac:dyDescent="0.2">
      <c r="A150" s="300"/>
      <c r="B150" s="300"/>
      <c r="C150" s="300"/>
      <c r="D150" s="300"/>
      <c r="E150" s="300"/>
      <c r="F150" s="300"/>
      <c r="G150" s="300"/>
      <c r="H150" s="300"/>
      <c r="I150" s="300"/>
      <c r="J150" s="300"/>
      <c r="K150" s="300"/>
    </row>
  </sheetData>
  <autoFilter ref="A3:K29" xr:uid="{00000000-0009-0000-0000-000005000000}"/>
  <mergeCells count="5">
    <mergeCell ref="A2:G2"/>
    <mergeCell ref="H2:K2"/>
    <mergeCell ref="A1:B1"/>
    <mergeCell ref="C1:I1"/>
    <mergeCell ref="J1:K1"/>
  </mergeCells>
  <hyperlinks>
    <hyperlink ref="G10" r:id="rId1" display="http://www.cajaviviendapopular.gov.co/?q=content/transparencia" xr:uid="{00000000-0004-0000-0500-000000000000}"/>
    <hyperlink ref="G5" r:id="rId2" display="http://www.cajaviviendapopular.gov.co/?q=content/transparencia" xr:uid="{00000000-0004-0000-0500-000001000000}"/>
    <hyperlink ref="G6" r:id="rId3" display="http://www.cajaviviendapopular.gov.co/?q=content/transparencia" xr:uid="{00000000-0004-0000-0500-000002000000}"/>
    <hyperlink ref="G14" r:id="rId4" xr:uid="{00000000-0004-0000-0500-000003000000}"/>
    <hyperlink ref="G17" r:id="rId5" display="http://www.cajaviviendapopular.gov.co/?q=content/transparencia_x000a__x000a_10.4 Esquema de públicación de información" xr:uid="{00000000-0004-0000-0500-000004000000}"/>
  </hyperlinks>
  <printOptions horizontalCentered="1"/>
  <pageMargins left="0.70866141732283472" right="0.70866141732283472" top="0.74803149606299213" bottom="0.74803149606299213" header="0.31496062992125984" footer="0.31496062992125984"/>
  <pageSetup scale="51" orientation="landscape" r:id="rId6"/>
  <rowBreaks count="1" manualBreakCount="1">
    <brk id="25" max="11" man="1"/>
  </rowBreaks>
  <drawing r:id="rId7"/>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9" tint="-0.249977111117893"/>
  </sheetPr>
  <dimension ref="A1:K18"/>
  <sheetViews>
    <sheetView zoomScaleNormal="100" workbookViewId="0">
      <pane ySplit="3" topLeftCell="A4" activePane="bottomLeft" state="frozen"/>
      <selection pane="bottomLeft" sqref="A1:B1"/>
    </sheetView>
  </sheetViews>
  <sheetFormatPr baseColWidth="10" defaultRowHeight="12.75" x14ac:dyDescent="0.2"/>
  <cols>
    <col min="1" max="1" width="4.140625" style="37" customWidth="1"/>
    <col min="2" max="2" width="30.140625" style="37" customWidth="1"/>
    <col min="3" max="3" width="19.7109375" style="37" customWidth="1"/>
    <col min="4" max="4" width="10" style="37" customWidth="1"/>
    <col min="5" max="5" width="9.5703125" style="37" customWidth="1"/>
    <col min="6" max="6" width="18.140625" style="37" customWidth="1"/>
    <col min="7" max="7" width="20.140625" style="37" customWidth="1"/>
    <col min="8" max="8" width="37.85546875" style="37" customWidth="1"/>
    <col min="9" max="9" width="15.85546875" style="37" customWidth="1"/>
    <col min="10" max="10" width="27.140625" style="37" customWidth="1"/>
    <col min="11" max="16384" width="11.42578125" style="37"/>
  </cols>
  <sheetData>
    <row r="1" spans="1:11" ht="80.25" customHeight="1" x14ac:dyDescent="0.2">
      <c r="A1" s="384"/>
      <c r="B1" s="384"/>
      <c r="C1" s="385" t="s">
        <v>526</v>
      </c>
      <c r="D1" s="385"/>
      <c r="E1" s="385"/>
      <c r="F1" s="385"/>
      <c r="G1" s="385"/>
      <c r="H1" s="385"/>
      <c r="I1" s="384"/>
      <c r="J1" s="384"/>
    </row>
    <row r="2" spans="1:11" ht="18" customHeight="1" x14ac:dyDescent="0.2">
      <c r="A2" s="397" t="s">
        <v>525</v>
      </c>
      <c r="B2" s="397"/>
      <c r="C2" s="397"/>
      <c r="D2" s="397"/>
      <c r="E2" s="397"/>
      <c r="F2" s="397"/>
      <c r="G2" s="397"/>
      <c r="H2" s="398" t="s">
        <v>508</v>
      </c>
      <c r="I2" s="398"/>
      <c r="J2" s="398"/>
    </row>
    <row r="3" spans="1:11" s="38" customFormat="1" ht="38.25" customHeight="1" x14ac:dyDescent="0.2">
      <c r="A3" s="63" t="s">
        <v>142</v>
      </c>
      <c r="B3" s="63" t="s">
        <v>512</v>
      </c>
      <c r="C3" s="63" t="s">
        <v>144</v>
      </c>
      <c r="D3" s="63" t="s">
        <v>513</v>
      </c>
      <c r="E3" s="63" t="s">
        <v>514</v>
      </c>
      <c r="F3" s="63" t="s">
        <v>515</v>
      </c>
      <c r="G3" s="63" t="s">
        <v>148</v>
      </c>
      <c r="H3" s="63" t="s">
        <v>520</v>
      </c>
      <c r="I3" s="64" t="s">
        <v>505</v>
      </c>
      <c r="J3" s="63" t="s">
        <v>439</v>
      </c>
    </row>
    <row r="4" spans="1:11" ht="348" x14ac:dyDescent="0.2">
      <c r="A4" s="65">
        <v>1</v>
      </c>
      <c r="B4" s="81" t="s">
        <v>219</v>
      </c>
      <c r="C4" s="78" t="s">
        <v>314</v>
      </c>
      <c r="D4" s="79">
        <v>43132</v>
      </c>
      <c r="E4" s="79">
        <v>43465</v>
      </c>
      <c r="F4" s="82" t="s">
        <v>220</v>
      </c>
      <c r="G4" s="66" t="s">
        <v>221</v>
      </c>
      <c r="H4" s="80" t="s">
        <v>782</v>
      </c>
      <c r="I4" s="299" t="s">
        <v>785</v>
      </c>
      <c r="J4" s="84" t="s">
        <v>473</v>
      </c>
    </row>
    <row r="5" spans="1:11" ht="228" x14ac:dyDescent="0.2">
      <c r="A5" s="65">
        <v>2</v>
      </c>
      <c r="B5" s="81" t="s">
        <v>313</v>
      </c>
      <c r="C5" s="78" t="s">
        <v>314</v>
      </c>
      <c r="D5" s="79">
        <v>43132</v>
      </c>
      <c r="E5" s="79">
        <v>43465</v>
      </c>
      <c r="F5" s="81" t="s">
        <v>315</v>
      </c>
      <c r="G5" s="66" t="s">
        <v>316</v>
      </c>
      <c r="H5" s="80" t="s">
        <v>471</v>
      </c>
      <c r="I5" s="298">
        <v>0</v>
      </c>
      <c r="J5" s="84" t="s">
        <v>473</v>
      </c>
    </row>
    <row r="6" spans="1:11" ht="120" x14ac:dyDescent="0.2">
      <c r="A6" s="65">
        <v>3</v>
      </c>
      <c r="B6" s="81" t="s">
        <v>324</v>
      </c>
      <c r="C6" s="78" t="s">
        <v>171</v>
      </c>
      <c r="D6" s="79">
        <v>43132</v>
      </c>
      <c r="E6" s="79">
        <v>43465</v>
      </c>
      <c r="F6" s="81" t="s">
        <v>315</v>
      </c>
      <c r="G6" s="66" t="s">
        <v>317</v>
      </c>
      <c r="H6" s="80" t="s">
        <v>472</v>
      </c>
      <c r="I6" s="298">
        <v>0</v>
      </c>
      <c r="J6" s="84" t="s">
        <v>473</v>
      </c>
    </row>
    <row r="7" spans="1:11" ht="84" x14ac:dyDescent="0.2">
      <c r="A7" s="65">
        <v>4</v>
      </c>
      <c r="B7" s="81" t="s">
        <v>318</v>
      </c>
      <c r="C7" s="78" t="s">
        <v>325</v>
      </c>
      <c r="D7" s="79">
        <v>43132</v>
      </c>
      <c r="E7" s="79">
        <v>43465</v>
      </c>
      <c r="F7" s="82" t="s">
        <v>319</v>
      </c>
      <c r="G7" s="66" t="s">
        <v>320</v>
      </c>
      <c r="H7" s="116" t="s">
        <v>1437</v>
      </c>
      <c r="I7" s="298">
        <v>0</v>
      </c>
      <c r="J7" s="91"/>
    </row>
    <row r="8" spans="1:11" ht="409.5" x14ac:dyDescent="0.2">
      <c r="A8" s="65">
        <v>5</v>
      </c>
      <c r="B8" s="81" t="s">
        <v>321</v>
      </c>
      <c r="C8" s="78" t="s">
        <v>438</v>
      </c>
      <c r="D8" s="79">
        <v>43132</v>
      </c>
      <c r="E8" s="79">
        <v>43465</v>
      </c>
      <c r="F8" s="82" t="s">
        <v>322</v>
      </c>
      <c r="G8" s="66" t="s">
        <v>323</v>
      </c>
      <c r="H8" s="80" t="s">
        <v>803</v>
      </c>
      <c r="I8" s="299" t="s">
        <v>786</v>
      </c>
      <c r="J8" s="91"/>
    </row>
    <row r="9" spans="1:11" ht="96" x14ac:dyDescent="0.2">
      <c r="A9" s="65">
        <v>7</v>
      </c>
      <c r="B9" s="81" t="s">
        <v>222</v>
      </c>
      <c r="C9" s="78" t="s">
        <v>392</v>
      </c>
      <c r="D9" s="79">
        <v>43132</v>
      </c>
      <c r="E9" s="79">
        <v>43465</v>
      </c>
      <c r="F9" s="81" t="s">
        <v>223</v>
      </c>
      <c r="G9" s="98" t="s">
        <v>190</v>
      </c>
      <c r="H9" s="74" t="s">
        <v>490</v>
      </c>
      <c r="I9" s="299" t="s">
        <v>786</v>
      </c>
      <c r="J9" s="90"/>
    </row>
    <row r="10" spans="1:11" ht="84" x14ac:dyDescent="0.2">
      <c r="A10" s="84">
        <v>8</v>
      </c>
      <c r="B10" s="69" t="s">
        <v>783</v>
      </c>
      <c r="C10" s="78" t="s">
        <v>392</v>
      </c>
      <c r="D10" s="79">
        <v>43101</v>
      </c>
      <c r="E10" s="79">
        <v>43465</v>
      </c>
      <c r="F10" s="86" t="s">
        <v>333</v>
      </c>
      <c r="G10" s="99" t="s">
        <v>224</v>
      </c>
      <c r="H10" s="74" t="s">
        <v>491</v>
      </c>
      <c r="I10" s="299" t="s">
        <v>786</v>
      </c>
      <c r="J10" s="84"/>
    </row>
    <row r="11" spans="1:11" ht="216" x14ac:dyDescent="0.2">
      <c r="A11" s="65">
        <v>9</v>
      </c>
      <c r="B11" s="77" t="s">
        <v>330</v>
      </c>
      <c r="C11" s="78" t="s">
        <v>169</v>
      </c>
      <c r="D11" s="79">
        <v>43101</v>
      </c>
      <c r="E11" s="79">
        <v>43465</v>
      </c>
      <c r="F11" s="77" t="s">
        <v>331</v>
      </c>
      <c r="G11" s="66" t="s">
        <v>332</v>
      </c>
      <c r="H11" s="100" t="s">
        <v>454</v>
      </c>
      <c r="I11" s="299" t="s">
        <v>448</v>
      </c>
      <c r="J11" s="74" t="s">
        <v>450</v>
      </c>
    </row>
    <row r="12" spans="1:11" x14ac:dyDescent="0.2">
      <c r="A12" s="101"/>
      <c r="B12" s="101"/>
      <c r="C12" s="101"/>
      <c r="D12" s="101"/>
      <c r="E12" s="101"/>
      <c r="F12" s="101"/>
      <c r="G12" s="101"/>
      <c r="H12" s="101"/>
      <c r="I12" s="101"/>
      <c r="J12" s="101"/>
    </row>
    <row r="13" spans="1:11" x14ac:dyDescent="0.2">
      <c r="H13" s="37" t="s">
        <v>1400</v>
      </c>
      <c r="I13" s="37">
        <v>8</v>
      </c>
      <c r="J13" s="122"/>
      <c r="K13" s="122"/>
    </row>
    <row r="14" spans="1:11" x14ac:dyDescent="0.2">
      <c r="J14" s="122"/>
      <c r="K14" s="122"/>
    </row>
    <row r="15" spans="1:11" x14ac:dyDescent="0.2">
      <c r="H15" s="37" t="s">
        <v>440</v>
      </c>
      <c r="I15" s="37">
        <v>5</v>
      </c>
      <c r="J15" s="122">
        <v>0.33</v>
      </c>
      <c r="K15" s="122">
        <f t="shared" ref="K15" si="0">+I15*J15</f>
        <v>1.6500000000000001</v>
      </c>
    </row>
    <row r="16" spans="1:11" x14ac:dyDescent="0.2">
      <c r="H16" s="37" t="s">
        <v>1404</v>
      </c>
      <c r="I16" s="37">
        <v>3</v>
      </c>
      <c r="J16" s="122">
        <v>0</v>
      </c>
      <c r="K16" s="122">
        <f>+I16*J16</f>
        <v>0</v>
      </c>
    </row>
    <row r="17" spans="8:11" x14ac:dyDescent="0.2">
      <c r="H17" s="37" t="s">
        <v>1406</v>
      </c>
      <c r="J17" s="122"/>
      <c r="K17" s="122">
        <f>SUBTOTAL(9,K15:K16)</f>
        <v>1.6500000000000001</v>
      </c>
    </row>
    <row r="18" spans="8:11" x14ac:dyDescent="0.2">
      <c r="H18" s="37" t="s">
        <v>1407</v>
      </c>
      <c r="I18" s="122"/>
      <c r="J18" s="122"/>
      <c r="K18" s="122">
        <f>+K17/I13</f>
        <v>0.20625000000000002</v>
      </c>
    </row>
  </sheetData>
  <autoFilter ref="A3:J11" xr:uid="{00000000-0009-0000-0000-000006000000}"/>
  <mergeCells count="5">
    <mergeCell ref="A2:G2"/>
    <mergeCell ref="H2:J2"/>
    <mergeCell ref="A1:B1"/>
    <mergeCell ref="C1:H1"/>
    <mergeCell ref="I1:J1"/>
  </mergeCells>
  <conditionalFormatting sqref="D7:E7">
    <cfRule type="timePeriod" dxfId="2" priority="3" timePeriod="lastWeek">
      <formula>AND(TODAY()-ROUNDDOWN(D7,0)&gt;=(WEEKDAY(TODAY())),TODAY()-ROUNDDOWN(D7,0)&lt;(WEEKDAY(TODAY())+7))</formula>
    </cfRule>
  </conditionalFormatting>
  <conditionalFormatting sqref="D8:E8">
    <cfRule type="timePeriod" dxfId="1" priority="2" timePeriod="lastWeek">
      <formula>AND(TODAY()-ROUNDDOWN(D8,0)&gt;=(WEEKDAY(TODAY())),TODAY()-ROUNDDOWN(D8,0)&lt;(WEEKDAY(TODAY())+7))</formula>
    </cfRule>
  </conditionalFormatting>
  <conditionalFormatting sqref="D9:E10">
    <cfRule type="timePeriod" dxfId="0" priority="1" timePeriod="lastWeek">
      <formula>AND(TODAY()-ROUNDDOWN(D9,0)&gt;=(WEEKDAY(TODAY())),TODAY()-ROUNDDOWN(D9,0)&lt;(WEEKDAY(TODAY())+7))</formula>
    </cfRule>
  </conditionalFormatting>
  <hyperlinks>
    <hyperlink ref="G9" r:id="rId1" xr:uid="{00000000-0004-0000-0600-000000000000}"/>
  </hyperlinks>
  <printOptions horizontalCentered="1"/>
  <pageMargins left="0.70866141732283472" right="0.70866141732283472" top="0.74803149606299213" bottom="0.74803149606299213" header="0.31496062992125984" footer="0.31496062992125984"/>
  <pageSetup scale="60" orientation="landscape" r:id="rId2"/>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3" tint="0.39997558519241921"/>
  </sheetPr>
  <dimension ref="A1:F22"/>
  <sheetViews>
    <sheetView zoomScaleNormal="100" workbookViewId="0">
      <pane ySplit="4" topLeftCell="A5" activePane="bottomLeft" state="frozen"/>
      <selection pane="bottomLeft" sqref="A1:B1"/>
    </sheetView>
  </sheetViews>
  <sheetFormatPr baseColWidth="10" defaultRowHeight="12.75" x14ac:dyDescent="0.2"/>
  <cols>
    <col min="1" max="1" width="25.28515625" customWidth="1"/>
    <col min="2" max="2" width="11.85546875" customWidth="1"/>
    <col min="3" max="3" width="35.28515625" customWidth="1"/>
    <col min="4" max="4" width="29.42578125" customWidth="1"/>
    <col min="5" max="5" width="21" customWidth="1"/>
    <col min="6" max="6" width="40.7109375" customWidth="1"/>
  </cols>
  <sheetData>
    <row r="1" spans="1:6" ht="81" customHeight="1" x14ac:dyDescent="0.2">
      <c r="A1" s="401"/>
      <c r="B1" s="401"/>
      <c r="C1" s="402" t="s">
        <v>527</v>
      </c>
      <c r="D1" s="402"/>
      <c r="E1" s="402"/>
      <c r="F1" s="101"/>
    </row>
    <row r="2" spans="1:6" ht="21" customHeight="1" thickBot="1" x14ac:dyDescent="0.25">
      <c r="A2" s="405" t="s">
        <v>528</v>
      </c>
      <c r="B2" s="405"/>
      <c r="C2" s="405"/>
      <c r="D2" s="405"/>
      <c r="E2" s="104" t="s">
        <v>508</v>
      </c>
      <c r="F2" s="101"/>
    </row>
    <row r="3" spans="1:6" ht="22.5" customHeight="1" x14ac:dyDescent="0.2">
      <c r="A3" s="403" t="s">
        <v>395</v>
      </c>
      <c r="B3" s="403" t="s">
        <v>396</v>
      </c>
      <c r="C3" s="406"/>
      <c r="D3" s="403" t="s">
        <v>397</v>
      </c>
      <c r="E3" s="403" t="s">
        <v>96</v>
      </c>
      <c r="F3" s="403" t="s">
        <v>398</v>
      </c>
    </row>
    <row r="4" spans="1:6" ht="18.75" customHeight="1" x14ac:dyDescent="0.2">
      <c r="A4" s="404"/>
      <c r="B4" s="407"/>
      <c r="C4" s="408"/>
      <c r="D4" s="404"/>
      <c r="E4" s="404"/>
      <c r="F4" s="404" t="s">
        <v>434</v>
      </c>
    </row>
    <row r="5" spans="1:6" ht="31.5" customHeight="1" x14ac:dyDescent="0.2">
      <c r="A5" s="399" t="s">
        <v>399</v>
      </c>
      <c r="B5" s="102">
        <v>1</v>
      </c>
      <c r="C5" s="105" t="s">
        <v>404</v>
      </c>
      <c r="D5" s="106" t="s">
        <v>435</v>
      </c>
      <c r="E5" s="106" t="s">
        <v>426</v>
      </c>
      <c r="F5" s="103"/>
    </row>
    <row r="6" spans="1:6" ht="33.75" customHeight="1" x14ac:dyDescent="0.2">
      <c r="A6" s="399"/>
      <c r="B6" s="102">
        <v>2</v>
      </c>
      <c r="C6" s="105" t="s">
        <v>405</v>
      </c>
      <c r="D6" s="106" t="s">
        <v>413</v>
      </c>
      <c r="E6" s="106" t="s">
        <v>427</v>
      </c>
      <c r="F6" s="103"/>
    </row>
    <row r="7" spans="1:6" ht="39" customHeight="1" x14ac:dyDescent="0.2">
      <c r="A7" s="399"/>
      <c r="B7" s="102">
        <v>3</v>
      </c>
      <c r="C7" s="106" t="s">
        <v>406</v>
      </c>
      <c r="D7" s="106" t="s">
        <v>414</v>
      </c>
      <c r="E7" s="106" t="s">
        <v>432</v>
      </c>
      <c r="F7" s="103"/>
    </row>
    <row r="8" spans="1:6" ht="93.75" customHeight="1" x14ac:dyDescent="0.2">
      <c r="A8" s="399" t="s">
        <v>400</v>
      </c>
      <c r="B8" s="102">
        <v>1</v>
      </c>
      <c r="C8" s="106" t="s">
        <v>409</v>
      </c>
      <c r="D8" s="105" t="s">
        <v>415</v>
      </c>
      <c r="E8" s="106" t="s">
        <v>428</v>
      </c>
      <c r="F8" s="103"/>
    </row>
    <row r="9" spans="1:6" ht="24" x14ac:dyDescent="0.2">
      <c r="A9" s="399"/>
      <c r="B9" s="102">
        <v>2</v>
      </c>
      <c r="C9" s="106" t="s">
        <v>408</v>
      </c>
      <c r="D9" s="105" t="s">
        <v>416</v>
      </c>
      <c r="E9" s="106" t="s">
        <v>429</v>
      </c>
      <c r="F9" s="103"/>
    </row>
    <row r="10" spans="1:6" ht="24" x14ac:dyDescent="0.2">
      <c r="A10" s="399"/>
      <c r="B10" s="102">
        <v>3</v>
      </c>
      <c r="C10" s="105" t="s">
        <v>407</v>
      </c>
      <c r="D10" s="105" t="s">
        <v>417</v>
      </c>
      <c r="E10" s="106" t="s">
        <v>392</v>
      </c>
      <c r="F10" s="103"/>
    </row>
    <row r="11" spans="1:6" ht="36" x14ac:dyDescent="0.2">
      <c r="A11" s="399" t="s">
        <v>401</v>
      </c>
      <c r="B11" s="102">
        <v>1</v>
      </c>
      <c r="C11" s="106" t="s">
        <v>410</v>
      </c>
      <c r="D11" s="105" t="s">
        <v>415</v>
      </c>
      <c r="E11" s="106" t="s">
        <v>436</v>
      </c>
      <c r="F11" s="103"/>
    </row>
    <row r="12" spans="1:6" x14ac:dyDescent="0.2">
      <c r="A12" s="399"/>
      <c r="B12" s="102">
        <v>2</v>
      </c>
      <c r="C12" s="105" t="s">
        <v>411</v>
      </c>
      <c r="D12" s="105" t="s">
        <v>420</v>
      </c>
      <c r="E12" s="105" t="s">
        <v>430</v>
      </c>
      <c r="F12" s="103"/>
    </row>
    <row r="13" spans="1:6" ht="24" x14ac:dyDescent="0.2">
      <c r="A13" s="399"/>
      <c r="B13" s="102">
        <v>3</v>
      </c>
      <c r="C13" s="105" t="s">
        <v>412</v>
      </c>
      <c r="D13" s="105" t="s">
        <v>418</v>
      </c>
      <c r="E13" s="106" t="s">
        <v>431</v>
      </c>
      <c r="F13" s="103"/>
    </row>
    <row r="14" spans="1:6" ht="36" x14ac:dyDescent="0.2">
      <c r="A14" s="399" t="s">
        <v>402</v>
      </c>
      <c r="B14" s="102">
        <v>1</v>
      </c>
      <c r="C14" s="106" t="s">
        <v>419</v>
      </c>
      <c r="D14" s="105" t="s">
        <v>415</v>
      </c>
      <c r="E14" s="106" t="s">
        <v>436</v>
      </c>
      <c r="F14" s="103"/>
    </row>
    <row r="15" spans="1:6" ht="24" customHeight="1" x14ac:dyDescent="0.2">
      <c r="A15" s="399"/>
      <c r="B15" s="102">
        <v>2</v>
      </c>
      <c r="C15" s="106" t="s">
        <v>421</v>
      </c>
      <c r="D15" s="105" t="s">
        <v>418</v>
      </c>
      <c r="E15" s="106" t="s">
        <v>437</v>
      </c>
      <c r="F15" s="103"/>
    </row>
    <row r="16" spans="1:6" ht="36.75" customHeight="1" x14ac:dyDescent="0.2">
      <c r="A16" s="400" t="s">
        <v>403</v>
      </c>
      <c r="B16" s="102">
        <v>1</v>
      </c>
      <c r="C16" s="106" t="s">
        <v>422</v>
      </c>
      <c r="D16" s="106" t="s">
        <v>424</v>
      </c>
      <c r="E16" s="105" t="s">
        <v>433</v>
      </c>
      <c r="F16" s="103"/>
    </row>
    <row r="17" spans="1:6" ht="36.75" customHeight="1" x14ac:dyDescent="0.2">
      <c r="A17" s="400"/>
      <c r="B17" s="102">
        <v>2</v>
      </c>
      <c r="C17" s="105" t="s">
        <v>423</v>
      </c>
      <c r="D17" s="105" t="s">
        <v>425</v>
      </c>
      <c r="E17" s="106" t="s">
        <v>432</v>
      </c>
      <c r="F17" s="103"/>
    </row>
    <row r="22" spans="1:6" x14ac:dyDescent="0.2">
      <c r="D22" s="40"/>
    </row>
  </sheetData>
  <mergeCells count="13">
    <mergeCell ref="A1:B1"/>
    <mergeCell ref="C1:E1"/>
    <mergeCell ref="F3:F4"/>
    <mergeCell ref="A2:D2"/>
    <mergeCell ref="B3:C4"/>
    <mergeCell ref="A3:A4"/>
    <mergeCell ref="D3:D4"/>
    <mergeCell ref="E3:E4"/>
    <mergeCell ref="A5:A7"/>
    <mergeCell ref="A8:A10"/>
    <mergeCell ref="A11:A13"/>
    <mergeCell ref="A14:A15"/>
    <mergeCell ref="A16:A17"/>
  </mergeCells>
  <pageMargins left="0.70866141732283472" right="0.70866141732283472" top="0.74803149606299213" bottom="0.74803149606299213" header="0.31496062992125984" footer="0.31496062992125984"/>
  <pageSetup scale="7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17</vt:i4>
      </vt:variant>
    </vt:vector>
  </HeadingPairs>
  <TitlesOfParts>
    <vt:vector size="26" baseType="lpstr">
      <vt:lpstr>INFORMACIÓN</vt:lpstr>
      <vt:lpstr>RESUMEN</vt:lpstr>
      <vt:lpstr>1. MATRIZ DE RIESGOS</vt:lpstr>
      <vt:lpstr>2. ANTITRAMITES</vt:lpstr>
      <vt:lpstr>3. RENDICION DE CUENTAS</vt:lpstr>
      <vt:lpstr>4. ATENCION AL CIUDADANO</vt:lpstr>
      <vt:lpstr>5. TRANSPARENCIA</vt:lpstr>
      <vt:lpstr>6. INICIATIVAS</vt:lpstr>
      <vt:lpstr>7. GESTIÓN DE INTEGRIDAD</vt:lpstr>
      <vt:lpstr>'1. MATRIZ DE RIESGOS'!Área_de_impresión</vt:lpstr>
      <vt:lpstr>'2. ANTITRAMITES'!Área_de_impresión</vt:lpstr>
      <vt:lpstr>'3. RENDICION DE CUENTAS'!Área_de_impresión</vt:lpstr>
      <vt:lpstr>'4. ATENCION AL CIUDADANO'!Área_de_impresión</vt:lpstr>
      <vt:lpstr>'5. TRANSPARENCIA'!Área_de_impresión</vt:lpstr>
      <vt:lpstr>'6. INICIATIVAS'!Área_de_impresión</vt:lpstr>
      <vt:lpstr>'7. GESTIÓN DE INTEGRIDAD'!Área_de_impresión</vt:lpstr>
      <vt:lpstr>RESUMEN!Área_de_impresión</vt:lpstr>
      <vt:lpstr>INFORMACIÓN!DIA</vt:lpstr>
      <vt:lpstr>'1. MATRIZ DE RIESGOS'!Títulos_a_imprimir</vt:lpstr>
      <vt:lpstr>'2. ANTITRAMITES'!Títulos_a_imprimir</vt:lpstr>
      <vt:lpstr>'3. RENDICION DE CUENTAS'!Títulos_a_imprimir</vt:lpstr>
      <vt:lpstr>'4. ATENCION AL CIUDADANO'!Títulos_a_imprimir</vt:lpstr>
      <vt:lpstr>'5. TRANSPARENCIA'!Títulos_a_imprimir</vt:lpstr>
      <vt:lpstr>'6. INICIATIVAS'!Títulos_a_imprimir</vt:lpstr>
      <vt:lpstr>'7. GESTIÓN DE INTEGRIDAD'!Títulos_a_imprimir</vt:lpstr>
      <vt:lpstr>RESUMEN!Títulos_a_imprimir</vt:lpstr>
    </vt:vector>
  </TitlesOfParts>
  <Company>CAJA DE LA VIVIENDA POPULAR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AFQuimbayo</dc:creator>
  <cp:lastModifiedBy>Ivonne Andrea Torres Cruz</cp:lastModifiedBy>
  <cp:lastPrinted>2018-05-17T09:08:21Z</cp:lastPrinted>
  <dcterms:created xsi:type="dcterms:W3CDTF">2006-10-31T20:51:49Z</dcterms:created>
  <dcterms:modified xsi:type="dcterms:W3CDTF">2018-05-17T09:08:27Z</dcterms:modified>
</cp:coreProperties>
</file>