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HaMejia\Desktop\CONTRATO 6  2018\enero\publicacion en pagina web\plan anticorrupcion\"/>
    </mc:Choice>
  </mc:AlternateContent>
  <bookViews>
    <workbookView xWindow="0" yWindow="0" windowWidth="20490" windowHeight="7230" activeTab="1"/>
  </bookViews>
  <sheets>
    <sheet name="POLITICA RIESGOS" sheetId="14" r:id="rId1"/>
    <sheet name="MATRIZ DE RIESGOS" sheetId="8" r:id="rId2"/>
  </sheets>
  <externalReferences>
    <externalReference r:id="rId3"/>
    <externalReference r:id="rId4"/>
    <externalReference r:id="rId5"/>
  </externalReferences>
  <definedNames>
    <definedName name="_xlnm._FilterDatabase" localSheetId="1" hidden="1">'MATRIZ DE RIESGOS'!$C$8:$AU$67</definedName>
    <definedName name="_xlnm.Print_Area" localSheetId="1">'MATRIZ DE RIESGOS'!$A$1:$AS$68</definedName>
    <definedName name="_xlnm.Print_Area" localSheetId="0">'POLITICA RIESGOS'!$A$1:$AT$4</definedName>
    <definedName name="Clasificacion" localSheetId="1">#REF!</definedName>
    <definedName name="Clasificacion" localSheetId="0">#REF!</definedName>
    <definedName name="Clasificacion">#REF!</definedName>
    <definedName name="DI" localSheetId="0">#REF!</definedName>
    <definedName name="DI">#REF!</definedName>
    <definedName name="Frecuencia">[1]Hoja1!$C$2:$C$8</definedName>
    <definedName name="Herramienta">[1]Hoja1!$E$2:$E$10</definedName>
    <definedName name="Proceso">[2]INFORMACIÓN!$A$3:$A$15</definedName>
    <definedName name="Procesos" localSheetId="1">#REF!</definedName>
    <definedName name="Procesos" localSheetId="0">#REF!</definedName>
    <definedName name="Procesos">#REF!</definedName>
    <definedName name="Tendencia">[1]Hoja1!$D$2:$D$4</definedName>
    <definedName name="Tipo">[1]Hoja1!$A$2:$A$8</definedName>
    <definedName name="_xlnm.Print_Titles" localSheetId="1">'MATRIZ DE RIESGOS'!$9:$9</definedName>
    <definedName name="_xlnm.Print_Titles" localSheetId="0">'POLITICA RIESGOS'!#REF!</definedName>
  </definedNames>
  <calcPr calcId="171027" concurrentCalc="0"/>
</workbook>
</file>

<file path=xl/calcChain.xml><?xml version="1.0" encoding="utf-8"?>
<calcChain xmlns="http://schemas.openxmlformats.org/spreadsheetml/2006/main">
  <c r="AL41" i="8" l="1"/>
  <c r="AL55" i="8"/>
  <c r="AL51" i="8"/>
  <c r="AL50" i="8"/>
  <c r="AL37" i="8"/>
  <c r="AL22" i="8"/>
  <c r="AL25" i="8"/>
  <c r="AH28" i="8"/>
  <c r="AL28" i="8"/>
  <c r="T28" i="8"/>
  <c r="U28" i="8"/>
  <c r="AH27" i="8"/>
  <c r="AL27" i="8"/>
  <c r="T27" i="8"/>
  <c r="U27" i="8"/>
  <c r="AL18" i="8"/>
  <c r="AL17" i="8"/>
  <c r="AL54" i="8"/>
  <c r="T54" i="8"/>
  <c r="U54" i="8"/>
  <c r="AL42" i="8"/>
  <c r="P15" i="8"/>
  <c r="N15" i="8"/>
  <c r="AL14" i="8"/>
  <c r="P14" i="8"/>
  <c r="N14" i="8"/>
  <c r="T15" i="8"/>
  <c r="U15" i="8"/>
  <c r="T14" i="8"/>
  <c r="U14" i="8"/>
  <c r="P60" i="8"/>
  <c r="T60" i="8"/>
  <c r="U60" i="8"/>
  <c r="AL59" i="8"/>
  <c r="AL52" i="8"/>
  <c r="P52" i="8"/>
  <c r="N52" i="8"/>
  <c r="P51" i="8"/>
  <c r="N51" i="8"/>
  <c r="T51" i="8"/>
  <c r="U51" i="8"/>
  <c r="P50" i="8"/>
  <c r="N50" i="8"/>
  <c r="T50" i="8"/>
  <c r="U50" i="8"/>
  <c r="T52" i="8"/>
  <c r="U52" i="8"/>
  <c r="AD48" i="8"/>
  <c r="AL61" i="8"/>
  <c r="AL58" i="8"/>
  <c r="AL57" i="8"/>
  <c r="P59" i="8"/>
  <c r="N59" i="8"/>
  <c r="N58" i="8"/>
  <c r="P58" i="8"/>
  <c r="N57" i="8"/>
  <c r="P57" i="8"/>
  <c r="N61" i="8"/>
  <c r="P61" i="8"/>
  <c r="AF56" i="8"/>
  <c r="AL56" i="8"/>
  <c r="N56" i="8"/>
  <c r="P56" i="8"/>
  <c r="AF46" i="8"/>
  <c r="AL46" i="8"/>
  <c r="AL45" i="8"/>
  <c r="AF44" i="8"/>
  <c r="AD44" i="8"/>
  <c r="AL44" i="8"/>
  <c r="AF43" i="8"/>
  <c r="AD43" i="8"/>
  <c r="AL43" i="8"/>
  <c r="N53" i="8"/>
  <c r="P53" i="8"/>
  <c r="AL11" i="8"/>
  <c r="AL12" i="8"/>
  <c r="AL13" i="8"/>
  <c r="AL16" i="8"/>
  <c r="AL19" i="8"/>
  <c r="AL20" i="8"/>
  <c r="AL21" i="8"/>
  <c r="AL23" i="8"/>
  <c r="AL24" i="8"/>
  <c r="AF26" i="8"/>
  <c r="AL26" i="8"/>
  <c r="AL29" i="8"/>
  <c r="AL30" i="8"/>
  <c r="AL31" i="8"/>
  <c r="AL32" i="8"/>
  <c r="AL33" i="8"/>
  <c r="AL36" i="8"/>
  <c r="AL38" i="8"/>
  <c r="AL39" i="8"/>
  <c r="AL40" i="8"/>
  <c r="AL47" i="8"/>
  <c r="AL48" i="8"/>
  <c r="AD49" i="8"/>
  <c r="AL49" i="8"/>
  <c r="AL10" i="8"/>
  <c r="N48" i="8"/>
  <c r="P48" i="8"/>
  <c r="N49" i="8"/>
  <c r="P49" i="8"/>
  <c r="P42" i="8"/>
  <c r="P43" i="8"/>
  <c r="P44" i="8"/>
  <c r="P45" i="8"/>
  <c r="P46" i="8"/>
  <c r="P47" i="8"/>
  <c r="N42" i="8"/>
  <c r="N43" i="8"/>
  <c r="N44" i="8"/>
  <c r="N45" i="8"/>
  <c r="N46" i="8"/>
  <c r="N47" i="8"/>
  <c r="P38" i="8"/>
  <c r="P41" i="8"/>
  <c r="P40" i="8"/>
  <c r="N41" i="8"/>
  <c r="N40" i="8"/>
  <c r="N38" i="8"/>
  <c r="P36" i="8"/>
  <c r="P37" i="8"/>
  <c r="N36" i="8"/>
  <c r="N37" i="8"/>
  <c r="N30" i="8"/>
  <c r="P30" i="8"/>
  <c r="N31" i="8"/>
  <c r="P31" i="8"/>
  <c r="N32" i="8"/>
  <c r="P32" i="8"/>
  <c r="N33" i="8"/>
  <c r="P33" i="8"/>
  <c r="N10" i="8"/>
  <c r="P10" i="8"/>
  <c r="N11" i="8"/>
  <c r="P11" i="8"/>
  <c r="N12" i="8"/>
  <c r="P12" i="8"/>
  <c r="N13" i="8"/>
  <c r="P13" i="8"/>
  <c r="N16" i="8"/>
  <c r="P16" i="8"/>
  <c r="N17" i="8"/>
  <c r="P17" i="8"/>
  <c r="N18" i="8"/>
  <c r="P18" i="8"/>
  <c r="N19" i="8"/>
  <c r="P19" i="8"/>
  <c r="N20" i="8"/>
  <c r="P20" i="8"/>
  <c r="N21" i="8"/>
  <c r="P21" i="8"/>
  <c r="N23" i="8"/>
  <c r="P23" i="8"/>
  <c r="N24" i="8"/>
  <c r="P24" i="8"/>
  <c r="N25" i="8"/>
  <c r="P25" i="8"/>
  <c r="P26" i="8"/>
  <c r="P29" i="8"/>
  <c r="N26" i="8"/>
  <c r="N29" i="8"/>
  <c r="T57" i="8"/>
  <c r="U57" i="8"/>
  <c r="T40" i="8"/>
  <c r="U40" i="8"/>
  <c r="T19" i="8"/>
  <c r="U19" i="8"/>
  <c r="T33" i="8"/>
  <c r="U33" i="8"/>
  <c r="T31" i="8"/>
  <c r="U31" i="8"/>
  <c r="T58" i="8"/>
  <c r="U58" i="8"/>
  <c r="T46" i="8"/>
  <c r="U46" i="8"/>
  <c r="T42" i="8"/>
  <c r="U42" i="8"/>
  <c r="T25" i="8"/>
  <c r="U25" i="8"/>
  <c r="T23" i="8"/>
  <c r="U23" i="8"/>
  <c r="T21" i="8"/>
  <c r="U21" i="8"/>
  <c r="T17" i="8"/>
  <c r="U17" i="8"/>
  <c r="T13" i="8"/>
  <c r="U13" i="8"/>
  <c r="T11" i="8"/>
  <c r="U11" i="8"/>
  <c r="T32" i="8"/>
  <c r="U32" i="8"/>
  <c r="T30" i="8"/>
  <c r="U30" i="8"/>
  <c r="T61" i="8"/>
  <c r="U61" i="8"/>
  <c r="T37" i="8"/>
  <c r="U37" i="8"/>
  <c r="T41" i="8"/>
  <c r="U41" i="8"/>
  <c r="T45" i="8"/>
  <c r="U45" i="8"/>
  <c r="T20" i="8"/>
  <c r="U20" i="8"/>
  <c r="T16" i="8"/>
  <c r="U16" i="8"/>
  <c r="T12" i="8"/>
  <c r="U12" i="8"/>
  <c r="T10" i="8"/>
  <c r="U10" i="8"/>
  <c r="T49" i="8"/>
  <c r="U49" i="8"/>
  <c r="T53" i="8"/>
  <c r="U53" i="8"/>
  <c r="T36" i="8"/>
  <c r="U36" i="8"/>
  <c r="T26" i="8"/>
  <c r="U26" i="8"/>
  <c r="T48" i="8"/>
  <c r="U48" i="8"/>
  <c r="T56" i="8"/>
  <c r="U56" i="8"/>
  <c r="T44" i="8"/>
  <c r="U44" i="8"/>
  <c r="T29" i="8"/>
  <c r="U29" i="8"/>
  <c r="T24" i="8"/>
  <c r="U24" i="8"/>
  <c r="T18" i="8"/>
  <c r="U18" i="8"/>
  <c r="T47" i="8"/>
  <c r="U47" i="8"/>
  <c r="T43" i="8"/>
  <c r="U43" i="8"/>
  <c r="T38" i="8"/>
  <c r="U38" i="8"/>
  <c r="T59" i="8"/>
  <c r="U59" i="8"/>
</calcChain>
</file>

<file path=xl/comments1.xml><?xml version="1.0" encoding="utf-8"?>
<comments xmlns="http://schemas.openxmlformats.org/spreadsheetml/2006/main">
  <authors>
    <author xml:space="preserve"> </author>
    <author>Héctor Andrés Mejía Mejía</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 ref="AU16" authorId="1" shapeId="0">
      <text>
        <r>
          <rPr>
            <b/>
            <sz val="9"/>
            <color indexed="81"/>
            <rFont val="Tahoma"/>
            <family val="2"/>
          </rPr>
          <t>Héctor Andrés Mejía Mejía:</t>
        </r>
        <r>
          <rPr>
            <sz val="9"/>
            <color indexed="81"/>
            <rFont val="Tahoma"/>
            <family val="2"/>
          </rPr>
          <t xml:space="preserve">
se debe colocar las razones por la cual no se alcanzo la meta propuesta</t>
        </r>
      </text>
    </comment>
    <comment ref="AU17" authorId="1" shapeId="0">
      <text>
        <r>
          <rPr>
            <b/>
            <sz val="9"/>
            <color indexed="81"/>
            <rFont val="Tahoma"/>
            <family val="2"/>
          </rPr>
          <t>Héctor Andrés Mejía Mejía:</t>
        </r>
        <r>
          <rPr>
            <sz val="9"/>
            <color indexed="81"/>
            <rFont val="Tahoma"/>
            <family val="2"/>
          </rPr>
          <t xml:space="preserve">
se deben  establecer las razones por las cuales no se cumplió con la meta</t>
        </r>
      </text>
    </comment>
    <comment ref="AU18" authorId="1" shapeId="0">
      <text>
        <r>
          <rPr>
            <b/>
            <sz val="9"/>
            <color indexed="81"/>
            <rFont val="Tahoma"/>
            <family val="2"/>
          </rPr>
          <t>Héctor Andrés Mejía Mejía:</t>
        </r>
        <r>
          <rPr>
            <sz val="9"/>
            <color indexed="81"/>
            <rFont val="Tahoma"/>
            <family val="2"/>
          </rPr>
          <t xml:space="preserve">
establecer las razones por las que no se cumple con la meta</t>
        </r>
      </text>
    </comment>
    <comment ref="AU20" authorId="1" shapeId="0">
      <text>
        <r>
          <rPr>
            <b/>
            <sz val="9"/>
            <color indexed="81"/>
            <rFont val="Tahoma"/>
            <family val="2"/>
          </rPr>
          <t>Héctor Andrés Mejía Mejía:</t>
        </r>
        <r>
          <rPr>
            <sz val="9"/>
            <color indexed="81"/>
            <rFont val="Tahoma"/>
            <family val="2"/>
          </rPr>
          <t xml:space="preserve">
razones por las cuales no se alcanzo la meta</t>
        </r>
      </text>
    </comment>
    <comment ref="AU21" authorId="1" shapeId="0">
      <text>
        <r>
          <rPr>
            <b/>
            <sz val="9"/>
            <color indexed="81"/>
            <rFont val="Tahoma"/>
            <family val="2"/>
          </rPr>
          <t>Héctor Andrés Mejía Mejía:</t>
        </r>
        <r>
          <rPr>
            <sz val="9"/>
            <color indexed="81"/>
            <rFont val="Tahoma"/>
            <family val="2"/>
          </rPr>
          <t xml:space="preserve">
</t>
        </r>
      </text>
    </comment>
    <comment ref="AL23" authorId="1" shapeId="0">
      <text>
        <r>
          <rPr>
            <b/>
            <sz val="9"/>
            <color indexed="81"/>
            <rFont val="Tahoma"/>
          </rPr>
          <t>Héctor Andrés Mejía Mejía:</t>
        </r>
        <r>
          <rPr>
            <sz val="9"/>
            <color indexed="81"/>
            <rFont val="Tahoma"/>
          </rPr>
          <t xml:space="preserve">
no  se alcanza la meta propuesta</t>
        </r>
      </text>
    </comment>
    <comment ref="AU23" authorId="1" shapeId="0">
      <text>
        <r>
          <rPr>
            <b/>
            <sz val="9"/>
            <color indexed="81"/>
            <rFont val="Tahoma"/>
          </rPr>
          <t>Héctor Andrés Mejía Mejía:</t>
        </r>
        <r>
          <rPr>
            <sz val="9"/>
            <color indexed="81"/>
            <rFont val="Tahoma"/>
          </rPr>
          <t xml:space="preserve">
colocar la razón por la cual no se alcanzado la meta</t>
        </r>
      </text>
    </comment>
    <comment ref="AI55" authorId="1" shapeId="0">
      <text>
        <r>
          <rPr>
            <b/>
            <sz val="9"/>
            <color indexed="81"/>
            <rFont val="Tahoma"/>
          </rPr>
          <t>Héctor Andrés Mejía Mejía:</t>
        </r>
        <r>
          <rPr>
            <sz val="9"/>
            <color indexed="81"/>
            <rFont val="Tahoma"/>
          </rPr>
          <t xml:space="preserve">
que actividades se realizaron de avance</t>
        </r>
      </text>
    </comment>
  </commentList>
</comments>
</file>

<file path=xl/sharedStrings.xml><?xml version="1.0" encoding="utf-8"?>
<sst xmlns="http://schemas.openxmlformats.org/spreadsheetml/2006/main" count="1549" uniqueCount="812">
  <si>
    <t>NIVEL DE RIESGO</t>
  </si>
  <si>
    <t>CAUSAS</t>
  </si>
  <si>
    <t>ACCIONES</t>
  </si>
  <si>
    <t>PROCESO</t>
  </si>
  <si>
    <t>EFECTOS</t>
  </si>
  <si>
    <t>CLASIFICACIÓN DEL RIESGO</t>
  </si>
  <si>
    <t>Casi con certeza</t>
  </si>
  <si>
    <t>Probable</t>
  </si>
  <si>
    <t>Posible</t>
  </si>
  <si>
    <t>Improbable</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</si>
  <si>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</si>
  <si>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</si>
  <si>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</si>
  <si>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</si>
  <si>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</si>
  <si>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</si>
  <si>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</si>
  <si>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</si>
  <si>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</si>
  <si>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</si>
  <si>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</si>
  <si>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</si>
  <si>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</si>
  <si>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</si>
  <si>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</si>
  <si>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</si>
  <si>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MATRIZ DE RIESGOS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</si>
  <si>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</si>
  <si>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</si>
  <si>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</si>
  <si>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Menor</t>
  </si>
  <si>
    <t>Moderado</t>
  </si>
  <si>
    <t>Mayor</t>
  </si>
  <si>
    <t>Catastrófico</t>
  </si>
  <si>
    <t>DÍA</t>
  </si>
  <si>
    <t>MES</t>
  </si>
  <si>
    <t>AÑO</t>
  </si>
  <si>
    <t>CÁLCULO</t>
  </si>
  <si>
    <t xml:space="preserve">UNIDAD DE MEDIDA </t>
  </si>
  <si>
    <t>TIPO DE INDICADOR</t>
  </si>
  <si>
    <t>META ANUAL</t>
  </si>
  <si>
    <t>FRECUENCIA MEDICION</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</si>
  <si>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</si>
  <si>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</si>
  <si>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</si>
  <si>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</si>
  <si>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</si>
  <si>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</si>
  <si>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</si>
  <si>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</si>
  <si>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</si>
  <si>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</si>
  <si>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</si>
  <si>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</si>
  <si>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</si>
  <si>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</si>
  <si>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</si>
  <si>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</si>
  <si>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</si>
  <si>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</si>
  <si>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</si>
  <si>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</si>
  <si>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</si>
  <si>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</si>
  <si>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</si>
  <si>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</si>
  <si>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</si>
  <si>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</si>
  <si>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</si>
  <si>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</si>
  <si>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</si>
  <si>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</si>
  <si>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</si>
  <si>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AAAA</t>
  </si>
  <si>
    <t>CARGO</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</si>
  <si>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</si>
  <si>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</si>
  <si>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</si>
  <si>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</si>
  <si>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</si>
  <si>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</si>
  <si>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</si>
  <si>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</si>
  <si>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</si>
  <si>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</si>
  <si>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</si>
  <si>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</si>
  <si>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</si>
  <si>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</si>
  <si>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</si>
  <si>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</si>
  <si>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</si>
  <si>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</si>
  <si>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</si>
  <si>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</si>
  <si>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</si>
  <si>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</si>
  <si>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</si>
  <si>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</si>
  <si>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</si>
  <si>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</si>
  <si>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</si>
  <si>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</si>
  <si>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</si>
  <si>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CASI CON CERTEZA</t>
  </si>
  <si>
    <t>DEFINICIONES</t>
  </si>
  <si>
    <t>EVALUACIÓN DEL RESULTADO</t>
  </si>
  <si>
    <t>ACCIONES PREVENTIVAS</t>
  </si>
  <si>
    <t>ACCIONES CORRECTIVAS</t>
  </si>
  <si>
    <t>NOMBRE DEL RIESGO</t>
  </si>
  <si>
    <t>OBJETIVO DEL PROCESO</t>
  </si>
  <si>
    <t>CALIFICACIÓN DEL IMPACTO</t>
  </si>
  <si>
    <t>CONTROLES EXISTENTES
(0,5 ó 1)</t>
  </si>
  <si>
    <t>Evitar</t>
  </si>
  <si>
    <t>Reducir</t>
  </si>
  <si>
    <t>Asumir</t>
  </si>
  <si>
    <t>Eficacia</t>
  </si>
  <si>
    <t>Eficiencia</t>
  </si>
  <si>
    <t>Efectividad</t>
  </si>
  <si>
    <t>Trimestral</t>
  </si>
  <si>
    <t>Semestral</t>
  </si>
  <si>
    <t>Anual</t>
  </si>
  <si>
    <t>Código:208-PLA-Ft-05</t>
  </si>
  <si>
    <t>No existen controles, no son efectivos o no están documentados</t>
  </si>
  <si>
    <t>Pág. 4 de 4</t>
  </si>
  <si>
    <t>FECHA DE ACTUALIZACIÓN:</t>
  </si>
  <si>
    <t>Controlar la causación del perjuicio resultante de la acción u omisión de los servidores públicos, a través del análisis histórico de la información, la generación e implementación de controles y la ejecución del respectivo seguimiento.</t>
  </si>
  <si>
    <t>EJE</t>
  </si>
  <si>
    <t>PROGRAMA</t>
  </si>
  <si>
    <t>PROYECTO PRIORITARIO</t>
  </si>
  <si>
    <t xml:space="preserve">PROYECTO DE INVERSIÓN </t>
  </si>
  <si>
    <t xml:space="preserve">FUENTE DE DATOS </t>
  </si>
  <si>
    <t xml:space="preserve">SEGUIMIENTO
</t>
  </si>
  <si>
    <t xml:space="preserve"> B</t>
  </si>
  <si>
    <t>%</t>
  </si>
  <si>
    <t>Versión: 5</t>
  </si>
  <si>
    <t>Vigente desde: 20/01/2017</t>
  </si>
  <si>
    <t>POLITICA DE ADMINISTRACION DE RIESGOS DE CORRUPCION</t>
  </si>
  <si>
    <t>NATURALEZA DEL CONTROL</t>
  </si>
  <si>
    <t>02- DEMOCRACIA URBANA</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</si>
  <si>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</si>
  <si>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</si>
  <si>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</si>
  <si>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</si>
  <si>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URBANIZACIONES Y TITULACIÓN</t>
  </si>
  <si>
    <t>Manipulación de la información manifestada en: I) tráfico indebido;  o II)  guardar información valiosa para el desarrollo del proceso con el fin de favorecer a una de las partes, a cambio de una contraprestación.</t>
  </si>
  <si>
    <t>Favorecimiento a un contratista de obra, interventor y/o terceros, por parte del supervisor de la CVP,  frente a las modificaciones contractuales sin aval del comité Fiduciario y  pagos (anticipos)  sin soportes legales ni aprobaciones</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</si>
  <si>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</si>
  <si>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</si>
  <si>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01- IGUALDAD DE CALIDAD DE VIDA</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</si>
  <si>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</si>
  <si>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</si>
  <si>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</si>
  <si>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</si>
  <si>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REASENTAMIENTOS HUMANOS</t>
  </si>
  <si>
    <t>Apropiación por parte de un ciudadano (anterior arrendatario, beneficiario y/o tercero) de un valor causado por Relocalización Transitoria</t>
  </si>
  <si>
    <t>Cobro de dádivas y/o favores para adelantar cualquier etapa del proceso de reasentamientos por parte de personas internas o externas a la CVP.</t>
  </si>
  <si>
    <t>Violación en la aplicación de los procedimientos de Gestión Documental</t>
  </si>
  <si>
    <t>Retraso en el proceso de reubicación definitiva</t>
  </si>
  <si>
    <t>Retrasos en los pagos de ayuda de relocalización transitoria</t>
  </si>
  <si>
    <t>43 - Modernización Institucional</t>
  </si>
  <si>
    <t>189 - Modernización administrativa</t>
  </si>
  <si>
    <t>404 -  Fortalecimiento institucional para aumentar la eficiencia de la gestión</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</si>
  <si>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</si>
  <si>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SERVICIO AL  CIUDADANO</t>
  </si>
  <si>
    <t>Cobro por la realización de  trámites ante la CVP</t>
  </si>
  <si>
    <t>Tráfico de influencias</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</si>
  <si>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</si>
  <si>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</si>
  <si>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</si>
  <si>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</si>
  <si>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Inadecuado seguimiento al cumplimiento de los contratos y de los pagos a la   Interventoría a través de la Fiduciaria Fidubogotá.</t>
  </si>
  <si>
    <t>Que se presenten negocios ilegales entre las partes que intervienen.</t>
  </si>
  <si>
    <t>Inadecuado seguimiento al cumplimiento al cronograma  de las actividades programadas para el logro de las entregas  de las zonas de cesión</t>
  </si>
  <si>
    <t>Invasión de terrenos urbanos, asentamientos de origen informal, desarrollos urbanísticos ilegales</t>
  </si>
  <si>
    <t>1. Los arrendatarios se trasladan de lugar  y no allegan el formato de terminación anticipada de contrato a la Dirección de Reasentamientos, contraviniendo así el Artículo 6 y 9 de la Resolución 740 de 2015. 
2. Generación de múltiples memorandos y resoluciones de asignación de pagos de relocalización transitoria.</t>
  </si>
  <si>
    <t>Desviación de recursos públicos</t>
  </si>
  <si>
    <t>1. Pagos para agilización de trámites gratuitos.
2. Desconocimiento de los beneficiarios de la gratuidad de los procesos.
3. Aprovechamiento de la necesidad de los ciudadanos para beneficio personal.</t>
  </si>
  <si>
    <t>Violación al debido proceso</t>
  </si>
  <si>
    <t>1. No hay una directriz normativa eficaz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</si>
  <si>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</si>
  <si>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</si>
  <si>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Actos disciplinarios/Ilegalidad</t>
  </si>
  <si>
    <t xml:space="preserve">Seguridad deficiente de los sistemas de información y programas informáticos usados para el tratamiento y procesamiento de datos.
</t>
  </si>
  <si>
    <t>Poca confiabilidad y/o pérdida de la información.
Retraso en el proceso de reasentamiento de los beneficiarios.
Reporte inexacto de cifras y metas a entes de control.</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</si>
  <si>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6. No seguimiento a los procesos desde el área jurídica, social, financiera y de gestión inmobiliaria.</t>
  </si>
  <si>
    <t>Incumplimiento de las metas fijadas en el Plan de Desarrollo Distrital.
Inconformidad de los usuarios.
Incumplimiento de la misionalidad de la Dirección.</t>
  </si>
  <si>
    <t>1. Retrasos en la proyección de resoluciones y memorandos de pago por concepto de la ayuda temporal de relocalización.
2. Errores en la expedición del acto administrativo para asignación de ayuda de relocalización.
3. Inconsistencia en la información de la cuenta bancaria a realizar el depósito y/o cédulas.
4.  Los beneficiarios no notifican oportunamente a la Dirección de Reasentamientos sobre los cambios en los datos del arrendador y/o terminaciones anticipadas.</t>
  </si>
  <si>
    <t>El ciudadano desconoce que los servicios de la CVP son gratuitos.
La información que se brinda a la ciudadanía relacionada con los trámites  no es veraz y oportuna.</t>
  </si>
  <si>
    <t xml:space="preserve">Pérdida de imagen de la entidad
Pérdida de confianza  y credibilidad en la entidad
</t>
  </si>
  <si>
    <t>Contar con información privilegiada y reservada de la entidad respecto de los productos de cada dirección  misional de la CVP</t>
  </si>
  <si>
    <t xml:space="preserve">Que se asignen los beneficios a personas que no son acreedoras del derecho </t>
  </si>
  <si>
    <t xml:space="preserve">Acompañamiento permanente, por parte del grupo social y jurídico de la Dirección, a las comunidades, de manera que se tenga claridad en la gratuidad de los trámites y servicios ofrecidos por la CVP. </t>
  </si>
  <si>
    <t>PREVENTIVO</t>
  </si>
  <si>
    <t>1. Socialización de acuerdos éticos a  todo el personal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</si>
  <si>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Aplicación del Manual de Operaciones de la Fiducia</t>
  </si>
  <si>
    <t>Aplicación de los requisitos jurídicos, legales y de urbanizaciones para cada una de las entidades que intervienen en el proceso</t>
  </si>
  <si>
    <t xml:space="preserve">1. Identificación de terminación de contratos mes a mes.
2. Identificación de los beneficiarios que registran doble pago.
3. Definir términos en las normas y procedimientos con el fin de establecer tiempos de entrega de la documentación. </t>
  </si>
  <si>
    <t>CORRECTIVO</t>
  </si>
  <si>
    <t>1. Revisión de Base de Datos Misional.
2. Revisión de Base de Datos del área de Procedimientos.</t>
  </si>
  <si>
    <t>1. Diseño de perfiles de usuarios con permisos según sus necesidades contractuales.
2. Desarrollo de plataforma informática y migración de datos al actual programa de relocalización transitoria.</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</si>
  <si>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</si>
  <si>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1. Revisión de una muestra de las resoluciones y memorandos generados por ayudas de pago de relocalización transitoria.
2. Solicitar la actualización de datos a los beneficiarios del programa.
3. Actualizar los datos de los  arrendatarios y arrendores en la Plataforma de Relocalización Transitoria.</t>
  </si>
  <si>
    <t xml:space="preserve">Pieza comunicativa establecida para los diferentes módulos del proceso a la vista de los ciudadanos. Informar al finalizar el servicio prestado al ciudadano verbalmente sobre la gratuidad del mismo.
</t>
  </si>
  <si>
    <t>Procedimientos y Requisitos de Titulación.</t>
  </si>
  <si>
    <t>(Número de Informes Realizados / Número de Informes Proyectados )*100</t>
  </si>
  <si>
    <t>PORCENTAJE</t>
  </si>
  <si>
    <t>1. Realizar el seguimiento a los procesos de Pertenencia a través de los juzgados y revisión de actuaciones de abogados externos. 2. Revisión permanente de la actualización de los procedimientos</t>
  </si>
  <si>
    <t>Registros de reunión 
Registro de asistencia 
Registros fotográficos
Correos Electrónicos</t>
  </si>
  <si>
    <t>Socialización Realizada</t>
  </si>
  <si>
    <t>No. DE PERSONAS</t>
  </si>
  <si>
    <t>1. Realizar socialización de los compromisos establecidos en el acuerdo ético de la Dirección.</t>
  </si>
  <si>
    <t xml:space="preserve">Actas de Comités Fiduciarios </t>
  </si>
  <si>
    <t>Revisión y aprobación de las modificaciones contractuales por parte del Comité Directivo del fideicomiso</t>
  </si>
  <si>
    <t>Seguimiento al cronograma para la entrega de las zonas de cesión</t>
  </si>
  <si>
    <t xml:space="preserve">(Número de zonas de cesión entregadas / Número de zonas de cesión, según proyecto de inversión 471 </t>
  </si>
  <si>
    <t>Revisión y seguimiento de las actividades formuladas</t>
  </si>
  <si>
    <t>Plataforma de Relocalización Transitoria</t>
  </si>
  <si>
    <t>No. de giros dobles  de relocalización / No. de giros efectivos de relocalización *100</t>
  </si>
  <si>
    <t>Porcentaje (%)</t>
  </si>
  <si>
    <t>1. Actualización del procedimiento 208-REAS-Pr-06 Relocalización Transitoria para la inclusión de puntos de control con el fin de evitar la recurrencia del evento.
2. Reducir a cero el número de pagos dobles.</t>
  </si>
  <si>
    <t>1. Notificar a los beneficiarios para hacer la subsanación correspondiente.
2. Hacer los trámites internos correspondientes para la devolución de los recursos públicos.  
3. Proyección de propuesta de modificación a la resolución 740 de 2015.
4. Modificación del procedimiento 208-REAS-Pr-06 Relocalización Transitoria, identificando puntos de control para evitar la recurrencia del evento.</t>
  </si>
  <si>
    <t>N/A</t>
  </si>
  <si>
    <t>N° de jornadas de capacitación y socialización de casos sobre corrupción realizadas/ N° solicitudes a Control Interno para realizar jornadas de capacitación y sensibilización sobre corrupción *100</t>
  </si>
  <si>
    <t>Dos jornadas de capacitación y sensibilización sobre corrupción realizadas</t>
  </si>
  <si>
    <t>1. Solicitar a Control Interno jornadas de capacitación y sensibilización sobre corrupción</t>
  </si>
  <si>
    <t xml:space="preserve">Diagnósticos realizados sobre gestión documental </t>
  </si>
  <si>
    <t>Procedimientos del Proceso de Reasentamientos actualizados, socializados e implementados con puntos de control para garantizar el uso adecuado de los documentos</t>
  </si>
  <si>
    <t>Unidad</t>
  </si>
  <si>
    <t>4 Procedimientos del Proceso de Reasentamientos actualizados, socializados e implementados con puntos de control para garantizar el uso adecuado de los documentos</t>
  </si>
  <si>
    <t>Base de Datos de Procedimientos</t>
  </si>
  <si>
    <t>N° de expedientes que presentaron inconsistencia en la información y fueron depurados/Total de expedientes que presentaron inconsistencia en la información *100</t>
  </si>
  <si>
    <t>Expedientes que presentaron inconsistencia en la información y fueron depurados</t>
  </si>
  <si>
    <t>1. Adelantar un estudio de documentos con el fin de subsanar la documentación faltante y depurar la información de los expedientes.</t>
  </si>
  <si>
    <t>Base de Datos Misional
Plataforma de Relocalización Transitoria</t>
  </si>
  <si>
    <t xml:space="preserve">N° de migraciones de Base de Datos Misional y Base de Datos de Procedimientos a Plataforma de Relocalización Transitoria/ N° de migraciones de Base de Datos Misional y Base de Datos de Procedimientos a Plataforma de Relocalización Transitoria programadas *100
</t>
  </si>
  <si>
    <t>1. Migración de Base de Datos Misional a Plataforma de Relocalización Transitoria.
2. Migración de la Base de Datos de Procedimientos a Plataforma de Relocalización Transitoria.</t>
  </si>
  <si>
    <t>Bimestral</t>
  </si>
  <si>
    <t xml:space="preserve">1. Desarrollo informático para migración de la Base de Datos Misional.
2. Diseño del proceso de procedimientos para desarrollo informático y consulta de datos en tiempo real. </t>
  </si>
  <si>
    <t>Base de Datos Misional
Base de datos de Gestión Inmobiliaria
Base de datos de Procedimientos</t>
  </si>
  <si>
    <t>No. De Actas de Entrega de PAR
No. De Actas de Verificación de Traslado
No. De Hogares con Selección de Vivienda</t>
  </si>
  <si>
    <t>1. 419 Familias con Selección de Vivienda.
2. Que las familias que realicen selección de vivienda, se reasienten definitivamente en los proyectos: Colores de Bolonia, Ícaro, Torres de San Rafael, Portón de Buenavista, Arborizadora Mz 54, Arborizadora Mz 55 y La Casona.</t>
  </si>
  <si>
    <t>Base de Datos Misional
PREDIS</t>
  </si>
  <si>
    <t>No. De giros efectivos
No. De Memorandos de pago generados correcta y oportunamente
No. De Resoluciones de pago de ayuda de relocalización transitoria generadas correcta y oportunamente</t>
  </si>
  <si>
    <t>Mensual</t>
  </si>
  <si>
    <t>1. Avanzar en el desarrollo informático de la Plataforma de Relocalización con el fin que se generen alertas con fechas vencimiento de los pagos a realizar.
2. Modificación al Procedimiento de Relocalización Transitoria. 
3. Modificación a la Resolución 0740 de 2015. 
4. Muestreo de resoluciones y memorandos de pago con el fin de hacer seguimiento a la corrección oportuna de los datos errados.</t>
  </si>
  <si>
    <t>No. De ciudadanos atendidos/ No. De ciudadanos informados y registrados en el aplicativo SIMA</t>
  </si>
  <si>
    <t>Cuatrimestral</t>
  </si>
  <si>
    <t>Emitir un informe cuatrimestral indicando a   cuantos ciudadanos atendidos se les informó sobre la gratuidad del servicio.</t>
  </si>
  <si>
    <t>Número de videos realizados y publicados</t>
  </si>
  <si>
    <t>Videos realizados</t>
  </si>
  <si>
    <t xml:space="preserve">Se está actualizando el Acuerdo Ético de la Entidad, para tener en cuenta puntos importantes de gestión, de cada una de las Misionales, de manera que se socialice con todo el equipo de la Dirección de Titulación. </t>
  </si>
  <si>
    <t>Para el primer cuatrimestre se programaron 8 reuniones, las cuales fueron realizadas, según Actas Nos. 96 al 05</t>
  </si>
  <si>
    <t xml:space="preserve">Se realiza la actualización de los expedientes y digitalización de la documentación de acuerdo a las solicitudes de los funcionarios. 
El coordinador del archivo de Reasentamientos, realiza la socialización de la organización documental, a los funcionarios de archivo de REAS.
Se han digitalizado expedientes,  de acuerdo a la demanda de quien lo solicite en la Dirección - REAS . </t>
  </si>
  <si>
    <t>Se realizó la revisión de 319 expedientes para el estudio de documentos.
Se efectúo capacitación para sensibilizar al equipo social de la Dirección de Reasentamientos, sobre la correcta utilización del formato.</t>
  </si>
  <si>
    <t>Se realizó la migración de la tabla definitiva (Base de datos Misional) donde se encuentran los nombres de los beneficiarios y datos del PAR.</t>
  </si>
  <si>
    <t>1. El área de Comunicaciones de la CVP, ha realizado folletos sobre la oferta inmobiliaria. 
2. Se realizaron 17 recorridos inmobiliarios
3. El equipo social  ha realizado 79 visitas a los beneficiarios.</t>
  </si>
  <si>
    <t xml:space="preserve">El número total de modificatorias elaboradas que implicaron ajustes en el aplicativo de relocalización corresponde a la suma de 119. 
 </t>
  </si>
  <si>
    <t>Se ajusto el campo de campo - "Registro de los ciudadanos" en la herramienta SIMA, de manera que se tenga información sobre cuantos ciudadanos han sido informados de la gratuidad de los servicios, el cual tiene reporte mensual.
Se realiza reunión con la Oficina de las TIC'S, donde se gestiona   ajuste de la  herramienta  SIMA .</t>
  </si>
  <si>
    <t xml:space="preserve">Se realizó reunión con la Oficina Asesora de Comunicaciones, donde  se gestionó la elaboración conjunta de  piezas audiovisuales, dando a conocer a la ciudadanía  los proyectos que competen a cada Dirección Misional de  la entidad. 
Se establecen fechas de entrega y emisiones en el punto de Servicio al Ciudadano de la Caja de la Vivienda Popular
Reunión efectuada el  04 de abril . </t>
  </si>
  <si>
    <t>1. Se han efectuado un total de 27 llamadas por medio de las cuales se notifica a los beneficiarios de la ayuda de Relocalización Transitoria el cual es un requerimiento para surtir subsanación de contratos de arrendamientos y anexos.
2. En coordinación con el área social se han realizado llamadas y visitas a beneficiarios y arrendadores requiriendo devolución de recursos asignados por concepto de ayuda temporal. Tres arrendadores han realizado devolución de los recursos asignados por concepto de ayuda temporal.
3. Se está realizando la modificación del decreto 255 del 2013, razón por la cual no se procederá por ahora a la modificación de la resolución 740 del 2015.
4. El 19 de mayo se realizó la publicación en la carpeta de calidad del Procedimiento de Relocalización Transitoria. Con radicado número 2017IE7070.</t>
  </si>
  <si>
    <t xml:space="preserve">Se envió memorando con radicado No 2017IE6689 a control interno solicitando capacitación y sensibilización sobre corrupción para los funcionarios de la dirección de Reasentamientos.
En memorando con radicado No 2017IE9472 se informa que el día 28 de junio del 2017 se realizará capacitación sobre Corrupción. </t>
  </si>
  <si>
    <t>Se realizaron 133 estudios de documentos de los beneficiarios.</t>
  </si>
  <si>
    <t xml:space="preserve">1. El proceso de migración de la Base de Datos (BD) misional de la Dirección de Reasentamientos se realizó satisfactoriamente en el nuevo motor de base de datos PostgreSQL, donde quedo un total de 97 tablas. 
2. En la nueva plataforma ya se tienen diseñados la Ficha de caracterización, Ficha de Reconocimiento, Estudio de Títulos, Estudio de Títulos por 511, La información general del beneficiario y del Predio en Alto Riesgo, la opción de búsqueda de beneficiarios y núcleo familiar, se tiene la opción de consultar Relocalización Transitoria </t>
  </si>
  <si>
    <t>1. El área de Comunicaciones de la CVP, ha realizado folletos sobre la oferta inmobiliaria, los cuales son utilizados en los recorridos.
2. Se realizaron 17 recorridos inmobiliarios y 115 familias han seleccionado vivienda.
3. El equipo social  ha realizado 1061 visitas a los beneficiarios.</t>
  </si>
  <si>
    <t>Correos electrónicos con los folletos que se le reparten a los beneficiarios.
Correos electrónicos con los reportes realizados por Gestión Inmobiliaria.
Correos electrónicos con los reportes realizados por el área social.</t>
  </si>
  <si>
    <t>Informe de gestión semestral sobre SIG. (26-07-207)
Publicación del Procedimiento de Relocalización Transitoria en la carpeta de calidad de la Entidad. 
Correos electrónicos con soportes enviados por el área de Relocalización.</t>
  </si>
  <si>
    <t xml:space="preserve">
La modificación de la Resolución 740 del 2015 no se puede llevar a cabo hasta tanto no quede en firme la modificación del decreto 255 del 2013.</t>
  </si>
  <si>
    <t xml:space="preserve">Se ajusto la herramienta SIMA para poder consolidar el número de ciudadanos que se les informa sobre la gratuidad de los servicios en el canal presencial. 
El informe se emitirá semestral, corte 30 de junio de 2017 y el segundo 31 de diciembre 2017. 
Será publicado en la carpeta de calidad </t>
  </si>
  <si>
    <t xml:space="preserve">
Las piezas audiovisuales serán emitidas a partir del 1 de junio - 2017</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</si>
  <si>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</si>
  <si>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</si>
  <si>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</si>
  <si>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</si>
  <si>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MEJORAMIENTO DE VIVIENDA</t>
  </si>
  <si>
    <t xml:space="preserve">Uso indebido de los recursos del subsidio por parte del oferente. </t>
  </si>
  <si>
    <t>Cobro por la asistencia técnica para el trámite de actos de reconocimiento y/o Licencias de Construcción en el periodo ante curadurías urbanas</t>
  </si>
  <si>
    <t>Debilidades del ejercicio de supervisión e interventoría, manifestados en: 
1) Insuficientes controles aplicados en el desarrollo de las obras, por parte de los (las) supervisores (as) y de los interventores (as);
2) cambio de uso de los recursos en obra, sin previa autorización; 
3) los oferentes desde su empresa no emplean el personal necesario y capacitado tanto para obra, como para la parte  administrativa.</t>
  </si>
  <si>
    <t>Perdida de Imagen Institucional.
Investigaciones y sanciones por los entes de control. 
Obras inconclusas</t>
  </si>
  <si>
    <t>Insuficiente comunicación interna y externa para dar a conocer la gratuidad de los servicios prestados por la CVP</t>
  </si>
  <si>
    <t>Pérdida de imagen institucional
Sanciones y/o multas
Investigaciones ante entes de control</t>
  </si>
  <si>
    <t xml:space="preserve">Informar a la ciudadanía de la gratuidad de los trámites,  mediante la atención de  solicitudes para asistencia técnica de actos de reconocimiento y/o Licencias de Construcción.
</t>
  </si>
  <si>
    <t>FUSS</t>
  </si>
  <si>
    <t>Visitas</t>
  </si>
  <si>
    <t xml:space="preserve">N° de solicitudes para asistencia técnica de trámite de actos de reconocimiento y/o Licencias de Construcción en el periodo/ N° de solicitudes estimadas para asistencia técnica en el periodo. 
</t>
  </si>
  <si>
    <t>Asistencias</t>
  </si>
  <si>
    <t>Realizar tres visitas de seguimiento a las obras una al inicio otra en la ejecución y la última para el cierre de la obra.</t>
  </si>
  <si>
    <t xml:space="preserve">Fortalecer la estrategia social y de comunicación institucional hacia beneficiarios directos (poseedores y propietarios) y comunidad en general a través de la asistencia técnica prestada por la CVP, para el trámite de actos de reconocimiento y/o Licencias de Construcción ante curadurías Urbanas
Concientizar al grupo encargado de la Asistencia Técnica de la Dirección de Mejoramiento de Vivienda, sobre la transparencia y ética que debe mantenerse en el manejo de los trámites. </t>
  </si>
  <si>
    <t>Actas de visitas 208-MV-Ft-38 ATENCIÓN INDIVIDUAL - VISITA DOMICILIARIA Y DE CONCERTACION, 208-MV-Ft-03 ACTA DE INSPECCIÓN DE OBRA Y 208-MV-Ft-120 - ACTA SUPERVISIÓN A LAS ACTIVIDADES DE INTERVENTORIA V3</t>
  </si>
  <si>
    <t>Boleta de Radicación del expediente ante Curaduría Urbana.</t>
  </si>
  <si>
    <t>07- GOBIERNO LEGÍTIMO, FORTALECIMIENTO LOCAL Y EFICIENCIA</t>
  </si>
  <si>
    <t>43- Modernización Institucional</t>
  </si>
  <si>
    <t>189 - Modernización Administrativa</t>
  </si>
  <si>
    <t>Administrar el flujo de información de la entidad, a través de la implementación de lineamientos y mecanismos de control que permitan guardar la debida confidencialidad, integridad y disponibilidad de la información.</t>
  </si>
  <si>
    <t>GESTIÓN DOCUMENTAL</t>
  </si>
  <si>
    <t>Pérdida o fuga de información asociada con malas prácticas o con fines de obtención de beneficios particulares.</t>
  </si>
  <si>
    <t xml:space="preserve">Administrar y desarrollar el talento humano de la Caja de la Vivienda Popular mediante el fortalecimiento de sus competencias y el mejoramiento de las condiciones de trabajo con el propósito de tener una planta de personal competente en el marco de un ambiente laboral seguro que garantice la calidad en la prestación de los servicios y el desempeño de los procesos de la  Entidad  </t>
  </si>
  <si>
    <t>GESTIÓN DEL TALENTO HUMANO</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</si>
  <si>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</si>
  <si>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 xml:space="preserve">Archivos desorganizados por falta de aplicación de instrumentos archivísticos regulados por normas vigentes </t>
  </si>
  <si>
    <t xml:space="preserve">Pérdida de documentación que impida la toma de decisiones o el cumplimiento de la misión de la Entidad. 
Pérdidas económicas en procesos judiciales por ausencia de material probatorio. </t>
  </si>
  <si>
    <t xml:space="preserve">1. Tráfico de influencias.
2. La persistencia en Colombia del sistema de patronazgo o de libre disposición de
los cargos públicos.
3. Que no se realicen los controles a la verificación de requisitos previo al nombramiento y posesión de los empleados públicos.
</t>
  </si>
  <si>
    <t>1. Que no se apliquen controles sobre la documentación recibida y expedida por la Caja de la Vivienda Popular en el marco de su función como empleador.
2. Desorden en las bases de datos y sistema dispuesto para la administración de personal y sus nóminas.
3. Carencia de sensibilización en valores, moral y ética del servidor o candidato a empleado público.
4. Desconocimiento de la normatividad en materia disciplinaria a efectos de presentar información falsa.</t>
  </si>
  <si>
    <t>En el proceso de recepción de novedades:
1. validación y verificación de las mismas en el proceso de cargue de novedades de nómina.
Certificaciones expedidas
2. Adecuación y garantía del sistema dispuesto por la Entidad para la expedición de certificaciones laborales con número consecutivo.
3. Certificaciones por fuera del Sistema con consecutivo uniforme al del Sistema para la administración de personal.</t>
  </si>
  <si>
    <t>Visitas del Equipo del SIGA a los Archivos de Gestión.</t>
  </si>
  <si>
    <t>Número de visitas efectivamente realizadas / Número de visitas programas
Nota:  por cada dependencia se realizará durante la vigencia, dos visitas.</t>
  </si>
  <si>
    <t xml:space="preserve">Número de personas posesionadas en el periodo que cumplen efectivamente con los requisitos de acuerdo con el el perfil del empleo que ostentan / Número de personas posesionadas en el periodo a reportar </t>
  </si>
  <si>
    <t>Se han realizado tres visitas a los archivos de gestión de las dependencias (Reasentamientos, Mejoramiento de Barrios y Urbanizaciones y Titulación)</t>
  </si>
  <si>
    <t>A la fecha de corte se han realizado 12 visitas a las dependencias de la Entidad: Reasentamientos, Mejoramiento de Barrios, Mejoramiento de Vivienda, Urbanizaciones y Titulación, Control Interno, Planeación, Dirección General, Comunicaciones, Oficina TIC, Dirección de Gestión Corporativa y CID, Dirección Jurídica y Subdirección Financiera.</t>
  </si>
  <si>
    <t>Durante el cuatrimestre los funcionarios que cumplieron los requisitos  y se posesionaron en sus cargos respectivos fueron 62.</t>
  </si>
  <si>
    <t>Durante el segundo cuatrimestre los funcionarios cumplieron los requisitos  y se posesionaron en sus cargos respectivos fueron 4.</t>
  </si>
  <si>
    <t>1. Establecimiento del número de certificación en el Sistema Integrado de Gestión.
2. Verificación y validación de las novedades allegadas por el personal.</t>
  </si>
  <si>
    <t>Historias laborales en el archivo de gestión de la Subdirección Administrativa - Talento Humano.</t>
  </si>
  <si>
    <t>Registro electrónico e-mail (reporte)
Registro de mejoras aplicadas al sistema PERNO, para la correcta administración de las situaciones administrativas del personal.</t>
  </si>
  <si>
    <t xml:space="preserve">Coordinar la Adquisición de los Bienes y Servicios de la Caja de la Vivienda Popular, atendiendo principios de transparencia, economía y responsabilidad. </t>
  </si>
  <si>
    <t xml:space="preserve">Coordinar la adquisición de los bienes y servicios de la Caja de la Vivienda Popular, atendiendo principios de transparencia, economía y responsabilidad. </t>
  </si>
  <si>
    <t>2- DEMOCRACIA URBANA</t>
  </si>
  <si>
    <t>ADQUISICIÓN DE BIENES Y SERVICIOS</t>
  </si>
  <si>
    <t>Priorización en el plan de contratación  de las necesidades que no son de vital importancia para el cumplimiento de la misionalidad de la entidad.</t>
  </si>
  <si>
    <t>Indebido cumplimiento del contrato por omisión o desconocimiento de las funciones de supervisión del mismo.</t>
  </si>
  <si>
    <t>Contratación de bienes y servicios favoreciendo intereses a particulares y perfilando futuros contratistas.</t>
  </si>
  <si>
    <t xml:space="preserve">Falta de requisitos habilitantes  ajustados y pertinentes a lo que demanda el sector dentro del cual se enmarcará la contratación. </t>
  </si>
  <si>
    <t xml:space="preserve">Que se favorezca intereses particulares y personales. </t>
  </si>
  <si>
    <t xml:space="preserve">Falta de planeación para satisfacer las diferentes necesidades de los procesos de entidad. </t>
  </si>
  <si>
    <t>Falta de seguimiento y control de la ejecución contractual por parte del supervisor.</t>
  </si>
  <si>
    <t>Que el contratista no cumpla con las obligaciones estipuladas en el contrato.</t>
  </si>
  <si>
    <t>Base de datos actualizada para monitorear los contratos de adquisición de bienes y servicios fundamentales para el buen funcionamiento de la entidad.</t>
  </si>
  <si>
    <t xml:space="preserve">Realizar una revisión de los contratos de forma trimestral para verificar los informes de supervisión de los contratos suscritos por la entidad. </t>
  </si>
  <si>
    <t>Plan de adquisiciones y ejecución presupuestal</t>
  </si>
  <si>
    <t>Base datos</t>
  </si>
  <si>
    <t>Contratos</t>
  </si>
  <si>
    <t xml:space="preserve">Numero de informes de supervisión de contratos revisados/(No. De contratos  vigentes (10%)) </t>
  </si>
  <si>
    <t>Estudios previos</t>
  </si>
  <si>
    <t>Monitorear la ejecución de los contratos por medio de los cuales se adquieren los bienes y servicios  relevantes para la entidad y que impactan su normal funcionamiento.</t>
  </si>
  <si>
    <t>Verificar que los informes de supervisión se encuentren con el respectivo seguimiento a la ejecución del contrato.</t>
  </si>
  <si>
    <t>De acuerdo a informe remitido por la Oficina de Gestión Documental, el seguimiento realizado a los expedientes  en los meses de Enero a Marzo de 2017, en total 225 expedientes revisados,  todos cuentan con  los informes de supervisión.</t>
  </si>
  <si>
    <t>De acuerdo a la información remitida por la oficina de Gestión Documental de 451 expedientes revisados en los meses de Abril a Julio/17, tomando una muestra del 10%,  6 no entregaron el informe de supervisión.</t>
  </si>
  <si>
    <t>crear un formato guía estableciendo las condiciones mínimas que debe tener el documento análisis del sector.
Verificar con posterioridad que en los procesos adelantados, se haya emitido dicho concepto con los ajustes indicados.</t>
  </si>
  <si>
    <t>No se emite avance a la fecha, puesto que no se ha realizado efectivo la remisión del memorando.</t>
  </si>
  <si>
    <t>Base de datos para el monitoreo de la ejecución contractual.</t>
  </si>
  <si>
    <t>Formato guía análisis del sector.</t>
  </si>
  <si>
    <r>
      <t xml:space="preserve">Primer periodo: Durante el primer periodo se realizaron 169 visitas de concertación con cada beneficiario, 1265 visitas técnicas de seguimiento a las obras y 643 visitas de supervisión social a las obras en ejecución, para un total de 2.077 Visitas de seguimiento a obras, presentando un avance del 74% de las 2.800 visitas programadas para la vigencia.
</t>
    </r>
    <r>
      <rPr>
        <b/>
        <sz val="12"/>
        <rFont val="Arial"/>
        <family val="2"/>
      </rPr>
      <t/>
    </r>
  </si>
  <si>
    <r>
      <t xml:space="preserve">Primer periodo: Durante el primer periodo el grupo de asistencia Técnica realizó 13 Radicaciones para el trámite de actos de reconocimiento y/o Licencias de Construcción ante curadurías urbanas, presentando un avance del 19% sobre las 68 radicaciones con asistencia técnica programadas para la vigencia.
</t>
    </r>
    <r>
      <rPr>
        <b/>
        <sz val="12"/>
        <rFont val="Arial"/>
        <family val="2"/>
      </rPr>
      <t/>
    </r>
  </si>
  <si>
    <t>Segundo Periodo:  Durante el segundo periodo el grupo de asistencia Técnica realizó 52 Radicaciones para el trámite de actos de reconocimiento y/o Licencias de Construcción ante curadurías urbanas, para un total de 62 radicaciones realizadas hasta la fecha, presentando un avance acumulado del 95% sobre las 68 radicaciones con asistencia técnica programadas para la vigencia 2017.</t>
  </si>
  <si>
    <t>07 - GOBIERNO LEGITIMO EFICIENTE EN LO ADMINISTRATIVO Y FORTALECIDO EN LO LOCAL</t>
  </si>
  <si>
    <t>21. R18.- Negligencia en la atención de la defensa judicial de la entidad para favorecer intereses particulares</t>
  </si>
  <si>
    <t>Manejo inadecuado de la información que hace parte del archivo de Gestión</t>
  </si>
  <si>
    <t>8 - GOBIERNO LEGITIMO EFICIENTE EN LO ADMINISTRATIVO Y FORTALECIDO EN LO LOCAL</t>
  </si>
  <si>
    <t>No interponer los recursos ordinarios y extraordinarios establecidos en la norma de manera oportuna frente a fallos desfavorables para la Entidad.</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</si>
  <si>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</si>
  <si>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</si>
  <si>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No se toman en cuenta las tablas de retención Documental</t>
  </si>
  <si>
    <t>Perdida o dificultad para identificación de los procesos jurídicos a cargo de la Dirección</t>
  </si>
  <si>
    <t>No existe una debida diligencia por parte de los apoderados que representan judicialmente a la Entidad en cada uno de los procesos en los que la CVP interviene</t>
  </si>
  <si>
    <t>Daño Antijurídico para la Entidad en las providencias que le son desfavorables</t>
  </si>
  <si>
    <t>Circular 010 del 5 de Septiembre de  2016 - Se actualizó y estandarizó la herramienta de seguimiento a los procesos judiciales para la CVP.</t>
  </si>
  <si>
    <t>Procedimiento "Seguimiento a fallos Desfavorables" 208 - DJ -Pr - 11</t>
  </si>
  <si>
    <t>Informes Mensuales de Abogados</t>
  </si>
  <si>
    <t xml:space="preserve"># de informes mensuales presentados/# de informes programados  </t>
  </si>
  <si>
    <t>Expediente, reportes SIPROJ</t>
  </si>
  <si>
    <t># de procesos cotejados en el cuatrimestre/# de procesos activos</t>
  </si>
  <si>
    <t># de expedientes registrados en el FUID/# de expedientes notificados a la Entidad en los cuales interviene.</t>
  </si>
  <si>
    <t>Informe  de Gestión Vs Reportes SIPROJ</t>
  </si>
  <si>
    <t># de impugnaciones a fallos desfavorables en el período /# de fallos desfavorables en el período</t>
  </si>
  <si>
    <t xml:space="preserve">1. Realizar control periódico a los apoderados por parte del supervisor dejando registros de dicho control. </t>
  </si>
  <si>
    <t>Para el segundo periodo se programó la entrega de 16 informes, ya que son 4 abogados externos que deben rendir un informe mensual cada uno, conforme lo establece el Procedimiento a Seguimiento de Procesos Judiciales. Por lo tanto se dio un cumplimiento del 100% en el segundo cuatrimestre, lo que equivale al 67% acumulado del año.</t>
  </si>
  <si>
    <t>2. Continuar con el cotejo de los expedientes  de defensa judicial para cumplir términos de los procesos.</t>
  </si>
  <si>
    <t>De un total de 109 procesos activos en el primer período cuatrimestral, la totalidad de los mismos se encuentra cotejada tanto en la Rama Judicial como el SIPROJ, razón por la cual se da un cumplimiento del 100% en el período analizado, el cual cual corresponde al 34% del total anual.</t>
  </si>
  <si>
    <t>De un total de 115 procesos activos en el segundo período cuatrimestral, la totalidad de los mismos se encuentra cotejada tanto en la Rama Judicial como el SIPROJ, razón por la cual se da un cumplimiento del 100% en el período analizado, el cual cual corresponde al 67 % del total acumulado del año.</t>
  </si>
  <si>
    <t>Revisión permanente del FUID para llevar el control de los procesos</t>
  </si>
  <si>
    <t>Continuar con el cotejo de los expedientes  de defensa judicial para cumplir términos de los procesos.</t>
  </si>
  <si>
    <t>En el período comprendido entre el 1º de enero al 30 de abril de 2017 , se manifiesta que contra los fallos de 1º instancia la Dra Irma Solangel Torres, apoderada de la Caja de Vivienda Popular, interpuso los recurso de manera oportuna. Esto nos permite dar un cumplimiento del 100% al período analizado, el cual corresponde al 34% del acumulado anual.</t>
  </si>
  <si>
    <t>En el período comprendido entre el 1º de mayo al 31 de agosto de 2017 , se manifiesta que contra los fallos de 1º instancia la Dra Irma Solangel Torres, apoderada de la Caja de Vivienda Popular, interpuso los recursos de manera oportuna. Esto nos permite dar un cumplimiento del 100% al período analizado, el cual corresponde al 67 % del acumulado anual.</t>
  </si>
  <si>
    <t>La evidencia se encuentra en la siguiente dirección electrónica: C:\Archivos de trabajo\Documentos de Trabajo\2017\Herramientas de Control\Matriz de Riesgos.</t>
  </si>
  <si>
    <t>La evidencia se encuentra en la siguiente dirección electrónica: C:\Archivos de trabajo\Documentos de Trabajo\2017\Herramientas de Control\Matriz de Riesgos</t>
  </si>
  <si>
    <t>PREVENCIÓN DEL DAÑO ANTIJURÍDICO Y REPRESENTACIÓN JUDICIAL</t>
  </si>
  <si>
    <t>405 -  Fortalecimiento institucional para aumentar la eficiencia de la gestión</t>
  </si>
  <si>
    <t>COMUNICACIONES</t>
  </si>
  <si>
    <t>R21. Omitir en los reportes las inconsistencias identificadas</t>
  </si>
  <si>
    <t>No cumplir con el programa de auditoría aprobado para la vigencia</t>
  </si>
  <si>
    <t>Reporte inoportuno de información a las partes interesadas</t>
  </si>
  <si>
    <t>Incumplimiento en la formulación de Planes de Mejoramiento como resultado de las auditorías internas o externas.</t>
  </si>
  <si>
    <t xml:space="preserve">Formulación de acciones  ineficaces para el tratamiento de los hallazgos reportados </t>
  </si>
  <si>
    <t>No apropiación de la cultura del Control dentro de la entidad</t>
  </si>
  <si>
    <t>1- Falta de independencia por compromisos previos.
2- Interés en obtener dádivas por la omisión de reporte de inconsistencias.
3- Debilidad en valores éticos y morales.
4- Desconocimiento de la cultura del autocontrol.</t>
  </si>
  <si>
    <t xml:space="preserve">1. Conflicto de intereses, que se ven reflejados en los informes generados por Control Interno.
2. Perdida de Recursos físicos y/o monetarios. 
3. Favorecimiento a un servidor público. </t>
  </si>
  <si>
    <t>Personal Insuficiente. 
Inadecuada administración del tiempo.</t>
  </si>
  <si>
    <t xml:space="preserve">Incumplimiento de las funciones establecidas para el área.
Incumplimiento con la normatividad establecida (Circular 011 de 2015) </t>
  </si>
  <si>
    <t>Incumplimiento en la entrega de información por parte de las dependencias</t>
  </si>
  <si>
    <t>Sanciones de tipo disciplinarios, civiles, administrativos, fiscales, entre otros</t>
  </si>
  <si>
    <t>No hay formulación de acciones para eliminar las causas de los hallazgos y/o de planes de mejoramiento por parte de los responsables</t>
  </si>
  <si>
    <t>No generar mejoramiento continuo y por ende no poder mantener el Sistema Integrado de Gestión</t>
  </si>
  <si>
    <t>Deficiente análisis de las causas y falta de coherencia y profundidad para atender el hallazgo y/o formular las  acciones sin considerar las causas, o incumplimiento de las acciones propuestas</t>
  </si>
  <si>
    <t>Sistema Integrado de Gestión no sostenible</t>
  </si>
  <si>
    <t xml:space="preserve">No conocer la identificación de controles y la importancia de su manejo </t>
  </si>
  <si>
    <t>No apropiación de la cultura del control para verificar la gestión de sus acciones</t>
  </si>
  <si>
    <t>Seguimiento a la ejecución del Plan Anual de Auditoría en cumplimiento a la circular 011 de 2015</t>
  </si>
  <si>
    <t>En cada vigencia se construye y realiza seguimiento del cronograma de informes y se publica.</t>
  </si>
  <si>
    <t>- Presentación de seguimientos por parte de cada uno de los procesos de la herramienta de Planes de mejoramiento de forma trimestral y se revisa como punto en cada una de las auditorías levantadas</t>
  </si>
  <si>
    <t>- Revisar el cumplimiento de las acciones presentadas en los planes de mejoramiento
- Verificar mediante seguimiento a la efectividad de las acciones formuladas en los planes de mejoramiento</t>
  </si>
  <si>
    <t>No hay definido</t>
  </si>
  <si>
    <t>Preventivo</t>
  </si>
  <si>
    <t>Informe de resultados encuesta de Autocontrol
Acciones formuladas frente a los resultados obtenidos.</t>
  </si>
  <si>
    <t>Número de funcionarios y contratistas a quienes se le aplica la encuesta / Número de funcionarios y contratistas que responden la encuesta.</t>
  </si>
  <si>
    <t>Informes de Control Interno.
Registros de Reunión.</t>
  </si>
  <si>
    <t xml:space="preserve">Actividades realizadas / Actividades programadas 
</t>
  </si>
  <si>
    <t xml:space="preserve">Programa Anual de Auditorías y visitas especiales (208-CI-Ft-04) </t>
  </si>
  <si>
    <t xml:space="preserve">Auditorías programadas para la vigencia  / Auditorías Ejecutadas  </t>
  </si>
  <si>
    <t xml:space="preserve">Cronograma de Presentación de Informes </t>
  </si>
  <si>
    <t>Número de informes presentados oportunamente / total de informes por presentar</t>
  </si>
  <si>
    <t>Herramienta planes de Mejoramiento Auditorias Internas</t>
  </si>
  <si>
    <t>Planes de Mejoramiento formulados oportunamente/
Total de Planes de Mejoramiento</t>
  </si>
  <si>
    <t>Número de Acciones Cerradas /Número de Acciones Formuladas Oportunamente</t>
  </si>
  <si>
    <t xml:space="preserve">Realizar dos actividades de sensibilización durante la vigencia, (una (1) por semestre) </t>
  </si>
  <si>
    <t>Realizar seguimiento a la ejecución del Plan de Auditorías programado para la vigencia.</t>
  </si>
  <si>
    <t>1- Efectuar seguimiento a la presentación de informes.
2- Revisar y actualizar cronograma de presentación de informes, de acuerdo con la normatividad vigente 
3- Solicitar publicación en la carpeta de calidad 
4- Divulgar Cronograma de Informes.</t>
  </si>
  <si>
    <t xml:space="preserve">
1- Realizar seguimiento a los planes de mejoramiento presentados y a las acciones planteadas dentro de estos.
2- Recibir los planes de mejoramiento, verificarlos e incluirlos dentro de la herramienta.
3- Determinar responsabilidades frente al cumplimiento de las acciones propuestas.
</t>
  </si>
  <si>
    <t xml:space="preserve">
1- Hacer seguimiento a la eficacia de las acciones durante la vigencia de su formulación.
2- Considerar su efectividad después de seis meses de cerrada la acción.</t>
  </si>
  <si>
    <t>1- Realizar actividades de sensibilización de la cultura de autocontrol entre los funcionarios y contratistas de la entidad.</t>
  </si>
  <si>
    <t xml:space="preserve">La actividad de sensibilización programada para este semestre se realizará durante el segundo trimestre del año (Abril, Mayo, Junio) </t>
  </si>
  <si>
    <t xml:space="preserve">2 de agosto se realizó capacitación, el  con apoyo de un capacitador externo, con los siguientes temas:                                               1. Modelo Estándar de control Interno MECI Lineamientos básicos y generales, formulación, estrategias, componentes, plan de acción, protocolos, acuerdos.       2. Riesgos: Diagnósticos, criterios de formulación, aplicación del decreto 648 de 2017.          3. Auditorias como apoyo a la gestión.   4. Control Interno y Autocontrol  
</t>
  </si>
  <si>
    <t xml:space="preserve">Durante el cuatrimestre se programaron 7 auditorías de las cuales 1 se encuentra cerrada, 4 están pendientes de apertura y 2 están en ejecución.  </t>
  </si>
  <si>
    <t xml:space="preserve">Se realizó seguimiento a la presentación de informes y se actualizó el cronograma de presentación de informes para el tercer trimestre de 2017 la solicitud de publicación y divulgación se encuentra pendiente </t>
  </si>
  <si>
    <t>Control Interno asesora a los enlaces de los procesos que lo solicitan sobre las no conformidades de los planes de mejoramiento suscritos a la fecha y la formulación de acciones. También se realizan seguimientos a los planes de mejoramiento los cuales son programados en las auditorias del periodo.</t>
  </si>
  <si>
    <t xml:space="preserve">A la fecha se ha presentado un Plan de Mejoramiento correspondiente a la auditoria realizada durante el mes de Marzo al proceso de Gestión de las Comunicaciones el cual se suscribió el 26 de Abril de 2017. La verificación de la eficacia de las acciones no se ha realizado debido a que la fecha de finalización propuesta por el proceso es el 30 de Junio de 2017
</t>
  </si>
  <si>
    <t>Durante el periodo se revisó y verificó el cumplimiento de las acciones encaminadas al cierre de las no conformidades, se diligenciaron los planes de mejoramiento dentro de la herramienta Planes de Mejoramiento con sus correspondientes acciones, al final el total de acciones formuladas dentro de la herramienta fueron 244, acciones cerradas 166 y acciones abiertas 78.</t>
  </si>
  <si>
    <t xml:space="preserve">Durante el cuatrimestre no se han realizado actividades de sensibilización, esta se realizará durante el segundo semestre del año. </t>
  </si>
  <si>
    <t xml:space="preserve">Se realizó encuesta de autocontrol solicitando a funcionarios y contratistas de la entidad su diligenciamiento, los resultados mostraron un alto grado de apropiación de la cultura de autocontrol y debilidades en sensibilizaciones sobre el subsistema de Responsabilidad Social y el subsistema de Control Interno.  Se tomó como referencia una muestra de 97 personas, 104 personas respondieron la encuesta. </t>
  </si>
  <si>
    <t xml:space="preserve">Informes de Auditorias Internas  y  Matriz de Seguimiento a
Planes de Mejoramiento </t>
  </si>
  <si>
    <t>Informes de seguimiento al Plan Anual de Auditorías</t>
  </si>
  <si>
    <t xml:space="preserve">Seguimiento al Cronograma de informes vigencia 2017  
Publicado en Carpeta de calidad.
</t>
  </si>
  <si>
    <t>1- Informes revisados por el equipo de control interno y oficializados por el Asesor.
2- Planes de Mejoramiento recibidos y cumplidos</t>
  </si>
  <si>
    <t>1- Seguimiento Herramienta planes de Mejoramiento vigencia 2017</t>
  </si>
  <si>
    <t>Registro Asistencia de capacitación</t>
  </si>
  <si>
    <t>Transparencia, gestión pública y servicio a la ciudadanía</t>
  </si>
  <si>
    <t xml:space="preserve"> Fortalecimiento de la gestión pública. Efectiva y eficiente</t>
  </si>
  <si>
    <t>N.A.</t>
  </si>
  <si>
    <t>Evaluar la eficiencia, eficacia y efectividad de los procesos, el nivel de ejecución de los planes y programas, y el resultado de la gestión, con el fin de generar recomendaciones para orientar las acciones de mejoramiento de la entidad.</t>
  </si>
  <si>
    <t>EJE TRASVERSAL 02. Democracia Urbana</t>
  </si>
  <si>
    <t>Programa 14. Intervenciones Integrales del Hábitat</t>
  </si>
  <si>
    <t>P.P 134. Intervenciones Integrales del Hábitat</t>
  </si>
  <si>
    <t>P.I  208 Mejoramiento  de barrios</t>
  </si>
  <si>
    <t>Incumplimientos de los contratistas en la ejecución de intervenciones en espacios públicos contratadas.</t>
  </si>
  <si>
    <t>Baja ejecución de los recursos en el tipo de gasto Infraestructura.</t>
  </si>
  <si>
    <t>*Demoras en las entregas misionales o productos a la comunidad.
*Obras inconclusas.
*Productos No Conformes.
*El no cumplimiento de las metas cuantificadas por cada vigencia.</t>
  </si>
  <si>
    <t>*Traslados  de los recursos de infraestructura de la vigencia  a la creación de reservas presupuestales y pasivos exigibles.  
*El no cumplimiento de las metas cuantificadas por cada vigencia.
*Castigo al presupuesto de la vigencia para realizar el pago de pasivos exigibles con fuente 01-12 Otros distrito</t>
  </si>
  <si>
    <t>La ejecución dentro de los tiempo de la vigencia de los recursos presupuestados, seguimiento por parte de los supervisores de obra a los avances y/o productos de los contratos, seguimiento financiero de los recursos comprometidos a cada contrato</t>
  </si>
  <si>
    <t>1.  Actas de reunión mesas de trabajo mensuales.
2. Actas de reunión de comités de avance en ejecución física y en tiempo.
2.Fichas de Supervisión técnica, social y  SISOMA.
3. Informes de Supervisión.</t>
  </si>
  <si>
    <t>(# de Estudios y Diseños y Obras  con un incumplimiento &gt;=10% del cronograma, en ejecución / # Total de Estudios y Diseños y Obras  en ejecución) *100</t>
  </si>
  <si>
    <t>&lt;= 10%</t>
  </si>
  <si>
    <t xml:space="preserve">((Valor Giros de la vigencia  por el tipo de gasto infraestructura /Presupuesto Comprometido para la vigencia por el tipo de gasto Infraestructura)+(Presupuesto Comprometido para la vigencia por el tipo de gasto Infraestructura/Presupuesto Disponible para la vigencia por el tipo de gasto Infraestructura)/2)*100 
</t>
  </si>
  <si>
    <t>&gt;=70%</t>
  </si>
  <si>
    <t xml:space="preserve">
1. Realizar los estudios de previabilidad de las oportunidades identificadas con la secretaría distrital del hábitat en los primeros dos meses de cada vigencia.
2. Comprometer los recursos dentro de los primeros 4 meses de cada vigencia.
3. Realizar el seguimiento financiero a  través de herramientas.
</t>
  </si>
  <si>
    <t xml:space="preserve">Los retrasos reportados en el primer cuatrimestre lograron solucionarse a través de seguimientos semanales y el control ejercido en las mesas de trabajo con la Supervisión, la Interventoría y el Contratista de Obra.  Como resultado la definición de compromisos para lograr mitigar los factores externos que se presentaron en la ejecución de 16 obras de infraestructura en espacio público a escala barrial, que se lograron entregar a la comunidad con la firma de acuerdos de sostenibilidad. 
En cuanto a los contratos que se iniciaron con recursos de la vigencia 2016, en la elaboración de 16 estudios y diseños y 11 ajustes a estudios y diseños, se solucionaron factores limitantes como la definición de perfiles viales, a través de reuniones interinstitucionales con la Secretaria Distrital de Planeación y mesas de trabajo con la Supervisión, Interventoría y Contratista consultor.
A la fecha de corte del presente análisis, la Supervisión recibió a satisfacción los productos de la Etapa I Estudios y Diseños programados para entrega en el mes de junio y julio de 2017. La Etapa II correspondiente a la construcción de 27 obras en espacio público a escalar barrial se encuentra en ejecución dentro de los plazos establecidos y con el avance físico según lo cronogramas programados.
</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</si>
  <si>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</si>
  <si>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GESTION ESTRATEGICA</t>
  </si>
  <si>
    <t>Falta de credibilidad e imagen de la CVP</t>
  </si>
  <si>
    <t>FUSS, FORMULACION DE PROYECTOS DE INVERSION</t>
  </si>
  <si>
    <t xml:space="preserve">Informes con inconsistencias </t>
  </si>
  <si>
    <t>Numero #</t>
  </si>
  <si>
    <t xml:space="preserve">Indicador de efectividad </t>
  </si>
  <si>
    <t xml:space="preserve">Durante el corte a Abril, no se presentaron inconsistencias en los seguimientos registrados en SEGPLAN y PREDIS </t>
  </si>
  <si>
    <t xml:space="preserve">Durante el periodo se diligenciaron en la herramienta los planes de mejoramiento radicados por los procesos producto de auditorías pasadas y de las realizadas en el primer semestre del año, en total 8 planes de mejoramiento correspondientes a las auditorías cerradas, </t>
  </si>
  <si>
    <t xml:space="preserve">Durante el corte a Agosto, no se presentaron inconsistencias en los seguimientos registrados en SEGPLAN y PREDIS </t>
  </si>
  <si>
    <t>Diligenciamiento de aplicativos SEGPLAN y PREDIS</t>
  </si>
  <si>
    <t>ADMINISTRACIÓN Y CONTROL DE RECURSOS</t>
  </si>
  <si>
    <t>Emitir de forma irregular cheques y/o transferencias desde las cuentas de la entidad</t>
  </si>
  <si>
    <t>No contarse con los documentos suficientes que justifiquen el pago.
Falta de autocontrol al momento de ingresar la información en los aplicativos del área financiera.</t>
  </si>
  <si>
    <t xml:space="preserve">Que se haga efectivo el giro y se depositen los dineros en una cuenta que no es la autorizada. </t>
  </si>
  <si>
    <t>Establecer un punto de control para realizar seguimiento cuatrimestral a los cheques girados y a las transferencias realizadas en el periodo.</t>
  </si>
  <si>
    <t>Reporte bancarios con el estado de pagos rechazados.
Informe final de anulaciones y rechazos de la Secretaría de hacienda.
Relación de cheques girados vs giro efectivo  y  beneficiario</t>
  </si>
  <si>
    <t>Informe cuatrimestral reportando el seguimiento del control</t>
  </si>
  <si>
    <t>#</t>
  </si>
  <si>
    <t>Realizar un cotejo de la información entregada frente a los cheques efectivamente girados al igual que las transferencias que se hicieron efectivas para el periodo.</t>
  </si>
  <si>
    <t xml:space="preserve">Informe cuatrimestral </t>
  </si>
  <si>
    <t xml:space="preserve">44 - Gobierno y ciudadanía Digital </t>
  </si>
  <si>
    <t>192 - Fortalecimiento institucional a través del uso de TIC</t>
  </si>
  <si>
    <t>1174 - Fortalecimiento de las tecnologías de información y la comunicación</t>
  </si>
  <si>
    <t>ADMINISTRACIÓN DE LA INFORMACIÓN</t>
  </si>
  <si>
    <t>Sistemas de información susceptibles de manipulación o adulteración</t>
  </si>
  <si>
    <t>Sistemas de información sin las consecuentes medidas de seguridad para proteger la información y permiten acceder a modificar los datos en las tablas de
algunas bases de datos</t>
  </si>
  <si>
    <t>Falta de credibilidad de la información presentada por la entidad.</t>
  </si>
  <si>
    <t xml:space="preserve"> Información que no es funcional y oportuna para los requerimientos de toma de decisiones de la entidad, ya que esta información se debe convertir  en una fuente de datos que garantice y apoye la buena toma de decisiones.</t>
  </si>
  <si>
    <t>Control de acceso y uso de sistemas de información.</t>
  </si>
  <si>
    <t>Sistemas de información de la entidad</t>
  </si>
  <si>
    <t xml:space="preserve">(# SISTEMAS DE INFORMACIÓN VERIFICADOS / # SISTEMAS DE INFORMACIÓN EXISTENTES)*100% </t>
  </si>
  <si>
    <t>EFICACIA</t>
  </si>
  <si>
    <t>Definición de proceso por TIC aprobado por planeación</t>
  </si>
  <si>
    <t>CAPACITACIÓN</t>
  </si>
  <si>
    <t>Emitir el lineamiento para que la información de toma de decisiones de la entidad, una vez que ha sido validada y entregada a los entes de control deba guardarse en un repositorio único identificada con la fecha de corte.</t>
  </si>
  <si>
    <t xml:space="preserve">Se realizó capacitación, sobre "Activos de información", a los enlaces delegados por cada área, de manera que se informe sobre, la identificación y valoración de los archivos sobre los cuales se utiliza la información para toma de decisiones y reportes a los entes de control.  </t>
  </si>
  <si>
    <t>Crear usuarios para que tengan acceso a la información institucional sin la debida autorización.</t>
  </si>
  <si>
    <t>Usuarios que acceden a las bases de datos o a los sistemas de información sin la debida autorización, sin vinculo laboral o sin contrato de prestación de servicios.</t>
  </si>
  <si>
    <t>Registro de información  sin las validaciones de calidad.</t>
  </si>
  <si>
    <t xml:space="preserve">(# SISTEMAS DE INFORMACIÓN AUDITADOS / # SISTEMAS DE INFORMACIÓN EXISTENTES)*100% </t>
  </si>
  <si>
    <t>Emitir lineamiento para que los administradores de los sistemas de información o de base de datos creen o inactiven usuarios una vez hayan sido solicitados por el director de dependencia  o a quién autorice por medio de correo electrónico. 
Realizar 2 auditorías en el periodo anual para verificar el cumplimiento de la directriz.</t>
  </si>
  <si>
    <t xml:space="preserve">Los usuarios, sólo se crean, una vez se tiene el requerimiento mediante correo electrónico, a soporte de la Caja de la Vivienda Popular. 
De acuerdo a la necesidad, se asignan los permisos para ingresar a los sistemas de Información </t>
  </si>
  <si>
    <t>42 - Transparencia, gestión pública y servicio a la ciudadanía</t>
  </si>
  <si>
    <t>185 - Fortalecimiento de la gestión pública. Efectiva y eficiente</t>
  </si>
  <si>
    <t>943 - Fortalecimiento institucional para la transparencia, participación ciudadana, control y responsabilidad
social y anticorrupción</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</si>
  <si>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</si>
  <si>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Bajos niveles de interacción con el ciudadano en la comunicación digital plasmada en página web y redes sociales</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</si>
  <si>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</si>
  <si>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</si>
  <si>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 xml:space="preserve">Revisión del Informe de seguimiento mensual  y acciones de mejora  al reporte de Google Analytics y de redes sociales. </t>
  </si>
  <si>
    <t>Informes de reportes estadísticos Google Analytics, Informes PQRS por página web e informes de redes sociales</t>
  </si>
  <si>
    <t>Sumatoria mensual</t>
  </si>
  <si>
    <t xml:space="preserve">12 Informes revisados con acciones de mejora y buenas prácticas. </t>
  </si>
  <si>
    <t>Correos de soporte de permisos asignados</t>
  </si>
  <si>
    <t xml:space="preserve">Informes de interacción de la página web y de redes sociales. 
El reporte de las métricas se encuentra en \\serv-cv11\comunicaciones\2017\PAAC 2017
</t>
  </si>
  <si>
    <t xml:space="preserve">
Actas  y reuniones  de seguimiento a los contratos de obra 584, 597, 518,519, 522 de 2016 e interventoría  593 de 2016.
Actas de Comités de seguimiento semanales de los contratos de interventoría 594 y de obra 597 de 2016.
Actas de Comités de seguimiento semanales de los contratos de interventoría 593 y de obra 584 de 2016.
Actas de inicio de los contratos de obra 601 y 606 de 2017.
Reporte en el Formato Único de Seguimiento Sectorial (FUSS) por los meses de septiembre, octubre y noviembre de 2017.
Comunicados externos de los contratistas.</t>
  </si>
  <si>
    <t>No aplican acciones preventivas debido a que el indicador se mantuvo &lt;= 10%, según el factor de cumplimiento de la meta formulado.</t>
  </si>
  <si>
    <t>El resultado de  la gestión y operación de los recursos permitió cumplir con el 53% de la meta anual que se proyecto en la formulación del riesgo financiero presente.  Analizando el indicador se presenta lo siguiente:
Se registró el valor de los giros por $1.865.783.005, equivalente al  16,54% sobre el valor de los compromisos totales a la fecha de $11.274.413.972.
 La ejecución de los recursos a 21 de diciembre de 2017, es del  89,95%  correspondiente al valor de $11.274.413.972, de la apropiación disponible ( $12.533.709.401)
El riesgo financiero se presentó en la vigencia debido al tiempo que requirió la  planeación y determinación de los recursos del tipo de gasto de infraestructura,  los estudios de previabilidad y estudios previos a la contratación que se realizaron  durante seis meses, además del tiempo en la publicación y adjudicación  de los procesos licitatorios en el SECOP.
Las investigaciones normativas con las partes interesadas del sector,  y los análisis técnicos requeridos para lograr la priorización de las intervenciones a ejecutar con los recursos de la vigencia 2017,  permitió cumplir con el compromiso de los recursos en el cuarto trimestre, logrando la eficiencia, pero no la eficacia en la ejecución financiera debido al bajo valor de giros  realizados.</t>
  </si>
  <si>
    <t>Ejecución presupuestal de Predis con corte a  21 de diciembre de  2017.
Procesos de contratación publicados en el SECOP.
Seguimiento en el Plan Anual de Adquisiciones con corte a 21 de diciembre de 2017.
Registros de Disponibilidad Presupuestal.</t>
  </si>
  <si>
    <t xml:space="preserve">Iniciar la investigación normativa y técnica en los meses de enero y febrero de 2018, con el apoyo de un equipo de trabajo de profesionales interdisciplinarios más amplio, para lograr mejorar la capacidad en la generación de solicitudes de información a las partes interesadas del sector, y la celeridad en las respuestas para los estudios de previabilidad. 
En los estudios previos a la contratación, se formuló como acción de mejora la definición e implementación de la metodología mínima para realizar el análisis de costos y los estudios de mercados que se referencian. Es importante reforzar el equipo de trabajo designado al procedimiento en mención que permita dar celeridad en la etapa de revisión y aprobación de los documentos por la Dirección de Gestión Corporativa y CID.
</t>
  </si>
  <si>
    <t>El cierre presupuestal de la vigencia no permite generar acciones correctivas.</t>
  </si>
  <si>
    <t>Ejecutar las intervenciones priorizadas por la Secretaria Distrital del Hábitat, en los territorios priorizados y con los recursos asignados, a través de los "procesos de elaboración de Estudios y Diseños, y construcción de obras de infraestructura en espacio público a escala barrial”, y mediante la gestión administrativa y operativa de los recursos del  "Proyecto de Inversión 208 Mejoramiento de Barrios", lograr contribuir al “Programa Mejoramiento Integral de Barrios", y al  "Programa Intervenciones Integrales en el Hábitat".</t>
  </si>
  <si>
    <t>- Interés Particular.
- Mal ejercicio de la profesión buscando un beneficio personal anteponiéndolo a las metas institucionales.
- Omisión o presentación fraudulenta de la información valiosa para el desarrollo normal de los Procesos de mejoramiento de barrios vigentes.
- Manipular divulgar y entregar  información valiosa para el desarrollo normal de los Procesos de mejoramiento de barrios vigentes.
- Emitir conceptos para favorecer indebidamente intereses de terceros.
- Alterar información sobre los  avances y resultados obtenidos en los servicios y productos contratados a  terceros/contratistas/proveedores.</t>
  </si>
  <si>
    <t>* Falta de veracidad y confiabilidad en la información valiosa para el desarrollo del  proceso.
* Documentos falsificados,  trayendo consigo riesgos a la comunidad  en el cumplimiento de los beneficios programados.
* Alteración de información soporte para el cumplimiento de requisitos de entrada y de salida como productos entregables contratados.
* Falta de soportes y evidencias de los avances y productos obtenidos por los terceros,/proveedores/contratistas.</t>
  </si>
  <si>
    <t>Realizar la etapa de revisión y aprobación de los registros e información documentada resultado de la Supervisión de contratos vigentes,  por medio de profesionales del componente administrativo que no sean asignados o designados para la supervisión de los contratos.
.</t>
  </si>
  <si>
    <t>Detectivo</t>
  </si>
  <si>
    <t>1. Informes de Supervisión con la debida etapa de revisión.
2. Fichas de Supervisión Técnica, SST-MA y Social con la debida etapa de revisión.
3. Actas de Supervisión con la debida etapa de revisión.
4. Actas o registros de reunión.</t>
  </si>
  <si>
    <t>Verificar la veracidad y calidad de la Información en cada registro sobre formatos de supervisión del Sistema de Gestión de la Calidad, a través de las etapas de revisión y aprobación de manera interdisciplinaria.</t>
  </si>
  <si>
    <t xml:space="preserve">Unidad  (1 un)    </t>
  </si>
  <si>
    <t>Registros de seguimiento a los productos y servicios contratados con Calidad</t>
  </si>
  <si>
    <t xml:space="preserve">1. Realizar la etapa de revisión de los registros generados en los formatos del Sistema de Gestión de la Calidad, por profesionales del componente administrativo que no este designado o asignado a la supervisión de contratos.
2. Realizar la etapa de aprobación de los informes de supervisión por parte del Director Técnico de Mejoramiento de Barrios.
</t>
  </si>
  <si>
    <t>El riesgo de anticorrupción se formuló en la presente matriz del Plan Anticorrupción, en el tercer trimestre de la vigencia 2017, por ende no se presenta seguimiento en el primer seguimiento.</t>
  </si>
  <si>
    <t>El riesgo de anticorrupción se formuló en la presente matriz del Plan Anticorrupción, en el tercer trimestre de la vigencia 2017, por ende no se presenta seguimiento en el segundo seguimiento.</t>
  </si>
  <si>
    <t xml:space="preserve">Registros en los Formatos publicados en el Sistema de Gestión de la Calidad, que reposan en expedientes de cada contrato vigente en la Dirección de Mejoramiento de Barrios.  </t>
  </si>
  <si>
    <t>Continuar con el punto de control implementado desde el componente administrativo con el equipo de trabajo de gestión documental: " realizar la revisión del cumplimiento de la información mínima requerida en los formatos del Sistema de Gestión de la Calidad los registros "</t>
  </si>
  <si>
    <t>No se genera acción correctiva porque el riesgo anticorrupción no se presentó.</t>
  </si>
  <si>
    <t>Favorecimiento a contratistas de obra, interventoría y/o terceros por parte de los supervisores de la Caja de la Vivienda Popular mediante la sustentación indebida de  modificaciones contractuales solicitadas.</t>
  </si>
  <si>
    <t>- Interés Particular.
- Aprovechamiento de terceros para obtener beneficios económicos y/o contractuales.
- Mal ejercicio de la profesión buscando un beneficio personal anteponiéndolo a las metas institucionales.
- favorecer a terceros/contratistas/proveedores.
- Emitir falsos conceptos técnicos para favorecer indebidamente intereses de terceros.</t>
  </si>
  <si>
    <t xml:space="preserve">
* Manipulación de la ejecución de los recursos de infraestructura de los procesos de mejoramiento de barrios vigentes.
* Actos ilegales y cuestionables.
* Desvío de recursos del Distrito para aprovechamiento de intereses propios o de terceros involucrados en el favorecimiento. 
* Sobrecostos generados en las obras por modificaciones contractuales  sustentadas de manera indebida.</t>
  </si>
  <si>
    <t xml:space="preserve">Revisar  los actos administrativos, a través de profesionales del componente administrativo que no sean asignados o designados para la supervisión de los contratos; así como la debida sustentación de las evidencias que soportan los requerimientos de modificatorios contractuales.
</t>
  </si>
  <si>
    <t>1. Modificatorios con la debida etapa de revisión de la sustentación, necesidades y requerimientos. 
2. Evidencias de los requerimientos y necesidades de modificatorios contractuales.
3. Actas o registros de reuniones.</t>
  </si>
  <si>
    <t>Verificar la veracidad y calidad de la Información en cada registro sobre formatos de modificaciones contractuales  del Sistema de Gestión de la Calidad, a través de las etapas de revisión y aprobación de manera interdisciplinaria.</t>
  </si>
  <si>
    <t>Registros de modificaciones contractuales veraces</t>
  </si>
  <si>
    <t>1. Realizar la etapa de revisión de los registros generados en los formatos del Sistema de Gestión de la Calidad, por profesionales del componente administrativo que no este designado o asignado a la supervisión de contratos.
2. Realizar la verificación de la validez de las evidencias que soportan las justificaciones, necesidades y requerimientos de modificaciones contractuales por un equipo interdisciplinario.
3. Realizar la etapa de aprobación de los informes de supervisión por parte del Director Técnico de Mejoramiento de Barrios.</t>
  </si>
  <si>
    <t xml:space="preserve">
Actas  y reuniones  de seguimiento a los contratos de obra 584 de 2016 e interventoría  593 de 2016.
Actas de Comités de seguimiento semanales a los de obra 597 de 2016 e interventoría  594 de 2016.
Reporte en el Formato Único de Seguimiento Sectorial (FUSS) por los meses de septiembre, octubre y noviembre de 2017.
Comunicados externos de los contratistas.</t>
  </si>
  <si>
    <t>No se genera acción preventiva porque el riesgo anticorrupción no se presentó</t>
  </si>
  <si>
    <t>Tráfico de Influencias en la afectación de los tiempos, presupuestos y en la calidad de los productos contratados favoreciendo a un tercero.</t>
  </si>
  <si>
    <t xml:space="preserve">
- Utilizar influencia personal y conexiones con personas que ejerzan autoridad en las decisiones. 
- Abuso del poder en las decisiones.
- Mal ejercicio de la profesión buscando un beneficio personal anteponiéndolo a las metas institucionales.
-  Favorecer a terceros/contratistas/proveedores.</t>
  </si>
  <si>
    <t xml:space="preserve">
* El no cumplimiento de las metas cuantificadas por cada vigencia. 
* Perjuicio generado a la comunidad.
 * Mala calidad de construcción de las obras.
 * Extralimitación de los tiempos estipulados en el contrato para la entrega de la obra. 
* Pagos indebidos o en especies.
+ Actos ilegales y cuestionables.
* Sobrecostos generados en las obras por la ampliación de tiempos y presupuesto en los proyectos. 
* El no cumplimiento a normas contractuales vigentes.</t>
  </si>
  <si>
    <t>Seguimientos financieros y de la ejecución de los productos y servicios contratados a terceros por cada contrato vigente, en las herramientas del Sistema de Gestión de la Calidad.</t>
  </si>
  <si>
    <t xml:space="preserve">1. Seguimientos financieros en las herramientas del Sistema de Gestión de la Calidad.
2. Seguimientos de la ejecución de los recursos y en tiempo de los servicios y productos contratados en las herramientas del Sistema de Gestión de la Calidad.
</t>
  </si>
  <si>
    <t>(No. De seguimientos financieros y de ejecución de recursos  mensuales revisados y aprobados/ 10 seguimientos financieros y de ejecución de recursos mensuales programados)*100</t>
  </si>
  <si>
    <t>1. Realizar la etapa de revisión de los registros generados en las herramientas de seguimiento financiero y de ejecución de los recursos del Sistema de Gestión de la Calidad, por profesionales del componente administrativo que no este designado o asignado a la supervisión de contratos.
2. Realizar la verificación de la validez de las evidencias que soportan las justificaciones, necesidades y requerimientos de modificaciones contractuales por un equipo interdisciplinario.
3. Realizar la etapa de aprobación de los informes de supervisión por parte del Director Técnico de Mejoramiento de Barrios.</t>
  </si>
  <si>
    <t>El riesgo de anticorrupción se identificó en la presente matriz del Plan Anticorrupción, en el tercer trimestre de la vigencia 2017, por ende no se presenta seguimiento en el primer seguimiento.</t>
  </si>
  <si>
    <t>El riesgo de anticorrupción se formuló en la presente matriz del Plan Anticorrupción, en el tercer trimestre de la vigencia 2017, por ende no se presenta seguimiento en segundo seguimiento.</t>
  </si>
  <si>
    <t>En la Dirección de Mejoramiento de Barrios, se evidencian 4 seguimientos financieros mensuales y 4 seguimientos en el Formato Único de Seguimiento Sectorial (FUSS). Los informes de gestión con corte a 30 de septiembre de 2017 y el informe de rendición de cuentas con corte a 30 de noviembre de 2017, que evidencia el control por parte de la Dirección a la ejecución de los recursos del proyecto de Inversión 208 Mejoramiento de Barrios.</t>
  </si>
  <si>
    <t xml:space="preserve">Herramienta financiera actualizada en los meses de septiembre, octubre, noviembre y diciembre de 2017.
seguimientos en el Formato Único de Seguimiento Sectorial (FUSS), en los meses de septiembre, octubre, y noviembre de 2017. 
Informe de Gestión con corte a 30 de septiembre de 2017.
Informe de Rendición de Cuentas con corte a 30 de noviembre de 2017.
</t>
  </si>
  <si>
    <t>La acción preventiva se encuentra definida a través de la implementación del seguimiento y control con las herramientas publicadas en el Sistema de Gestión de la Calidad.</t>
  </si>
  <si>
    <t>43 - Transparencia, gestión pública y servicio a la ciudadanía</t>
  </si>
  <si>
    <t>186 - Fortalecimiento de la gestión pública. Efectiva y eficiente</t>
  </si>
  <si>
    <t>944 - Fortalecimiento institucional para la transparencia, participación ciudadana, control y responsabilidad
social y anticorrupción</t>
  </si>
  <si>
    <t>Vulnerabilidad a ataques en las páginas web e intranet de la entidad</t>
  </si>
  <si>
    <t>Número de ataques efectivos/Número ataques mitigados</t>
  </si>
  <si>
    <t xml:space="preserve">100% controles aplicados </t>
  </si>
  <si>
    <t>La evidencias relacionadas con las actualizaciones correspondientes al nucleo, los temas gráficos y los módulos utilizados dentro del portal web de la entidad se encuentran en el enlace: serv-cv11/comunicaciones/2017/Gestión Página Web/Informes de Estado  
Las evidencias relacionadas con el Backup realizado de manera semanal del portal web de la entidad se encuentra en el siguiente enlace: serv-cv11/comunicaciones/2017/Gestión Página Web/Backup</t>
  </si>
  <si>
    <t>Titular indebidamente un predio</t>
  </si>
  <si>
    <t>1.Errores al llevar a cabo la viabilidad técnica que conlleve a aprobar un predio ubicado en zona de alto riesgo o con afectaciones.
2.Errores al llevar a cabo la viabilidad jurídica que conlleve a aprobar la cesión un predio sin cumplimiento de requisitos legales.
3.Por deficiencias en la verificación jurídica se puede llevar a cabo trámite de titulación a un predio no transferido a la CVP
4.No realizar la verificación o no tener en cuenta la fecha de ocupación del predio.
5.Omitir visitas domiciliarias para verificación de ocupantes, lo que puede llevar a titular personas que no han habitado el predio.  
6.Falta de publicación y emplazamiento, es decir, errores en la divulgación al público en general de las personas que serán tituladas para que posibles opositores presenten objeción.
7. Indebida notificación del acto administrativo de cesión.
8. Errores en la identificación de la cadena de cesión de derechos
9. Aprobar la cesión de derechos a quien no corresponde.
10. Bases de información de predios desactualizadas</t>
  </si>
  <si>
    <t>FUSS MENSUAL</t>
  </si>
  <si>
    <t>(Número de predios titulados / Número de predios planeados*100</t>
  </si>
  <si>
    <t>ANUAL</t>
  </si>
  <si>
    <t>Efectuar  una revisión final de los datos de las Resoluciones, previo a su numeración .</t>
  </si>
  <si>
    <t>Incrementar el tiempo de trámite por reproceso de documentos</t>
  </si>
  <si>
    <t>Errores en la revisión y/o registro de la información contenida en los avalúos, planos de lote, certificados catastrales y demás documentos, que sirven de insumo en el proceso de titulación.</t>
  </si>
  <si>
    <t>Reprocesos
Perdida de credibilidad 
Demoras en el logro de las metas propuestas
Necesidad de revocatoria de actos administrativos que pueden llegar a generar costos adicionales</t>
  </si>
  <si>
    <t>Viabilidad Jurídica.</t>
  </si>
  <si>
    <t>MENSUAL</t>
  </si>
  <si>
    <t>Incluir en el Procedimiento de Cesión a Titulo Gratuito una revisión final de los datos de las Resoluciones, previo a su numeración .</t>
  </si>
  <si>
    <t>Se encuentra en serv-cv11/calidad/7.procedimientourbanizacionesytitulaciòn/procedimientos/208-TIT-Pr-05proc.detitulaciònpormecanismodecesiònatìtulogratuito</t>
  </si>
  <si>
    <t xml:space="preserve">El 2 de noviembre se realizó actividad de sensibilización, a través de correo electrónico enviado a funcionarios y contratistas de la entidad para dar a conocer la normatividad asociada al MECI, el objetivo y estructura del MECI.  </t>
  </si>
  <si>
    <t xml:space="preserve">El formato 208-CI-Ft-04 Programa Anual de Auditorías y Visitas Especiales se encuentra actualizado a 30 de noviembre registrando para el tercer cuatrimestre de la vigencia de un total de 11 auditorías programadas, 4 ejecutadas, 6 en ejecución y 1 pendiente de apertura, Durante el mes de diciembre se cerraran todas las auditorías programadas para la vigencia  </t>
  </si>
  <si>
    <t xml:space="preserve">Durante el cuatrimestre se diligenció en la herramienta Matriz Planes de Mejoramiento,  los planes allegados por los procesos producto de las auditorías del periodo, en total 4 planes de mejoramiento correspondientes a las auditorías cerradas, </t>
  </si>
  <si>
    <t>Al realizar la verificación de la efectividad de las acciones desarrolladas por los procesos, se obtuvo como resultado en las 4 auditorías ejecutadas el cierre de 9 no conformidades de un total de 11</t>
  </si>
  <si>
    <t xml:space="preserve">Se elaboró el informe de resultados de la encuesta de Autocontrol, se envió a la Oficina Asesora de Planeación para su publicación y acciones pertinentes.
Teniendo en cuenta los resultados obtenidos se sensibilizó sobre el subsistema de Control Interno a todos los funcionarios y contratistas de la entidad a través de correo electrónico dando a conocer los principios del MECI, entre ellos el de Autocontrol.  </t>
  </si>
  <si>
    <t>Garantizar que los pagos se efectúen en los tiempos estipulados y se cumpla con la trazabilidad</t>
  </si>
  <si>
    <t xml:space="preserve">Retrasos en la ejecución del presupuesto institucional programado </t>
  </si>
  <si>
    <t>1, Incumplimiento por parte de los supervisores y apoyo a la supervisión del cronograma de radicación de cuentas. 
2. Devolución del formato para pago SISCO por error en la elaboración. 
3. Devolución por la no programación de PAC para los pagos radicados.</t>
  </si>
  <si>
    <t>*Generación de reservas y castigo presupuestal a la vigencia siguiente.
*Reclamaciones por parte de los contratistas y proveedores por incumplimiento en los pagos.</t>
  </si>
  <si>
    <t xml:space="preserve">Posible </t>
  </si>
  <si>
    <t xml:space="preserve">Establecer puntos de control que permitan la ejecución de los recursos asignados a la Entidad. </t>
  </si>
  <si>
    <t>ZONA DE RIESGO BAJA</t>
  </si>
  <si>
    <t>Sistema de Información Opget</t>
  </si>
  <si>
    <t xml:space="preserve">1, Diseñar una herramienta que permita la generación automática del formato para pago SISCO y que contribuya en el control de los pagos mensuales.
2, Realizar el correo mensual de recordatorio de radicación de cuentas.
3, Memorando mensual a cada subdirección técnica donde se informa la ejecución del mes vs la reprogramación del PAC.
4. Realizar procesos de capacitación para la programación  y reprogramación del PAc </t>
  </si>
  <si>
    <t xml:space="preserve">Se realizó la parametrización del formato SISCO en el sistema Si Capital. Se viene realizando la actualización del procedimiento de pagos. </t>
  </si>
  <si>
    <t xml:space="preserve">Se remite la información a los proyectos de inversión de las devoluciones y ejecución para su análisis y seguimiento. </t>
  </si>
  <si>
    <t>Elaborar una plantilla  en Excel con el fin de realizar interfaces a los módulos contables y así generar información oportuna.</t>
  </si>
  <si>
    <t>Registro incorrecto o ausencia de registro de los hechos, transacciones y operaciones en los comprobantes y libros de contabilidad.</t>
  </si>
  <si>
    <t>1. El Sistema de información no esta integrado con las áreas que son fuentes de información.
2. Errores de digitación al transcribir información en los sistemas.  
3. La Información no es oportuna, útil y confiable por parte de las áreas que son fuentes de la información</t>
  </si>
  <si>
    <t>*No contar con información oportuna, útil y confiable en los Estados Financieros de la entidad.
*Información errada para la toma de decisiones por parte de la administración de la entidad.</t>
  </si>
  <si>
    <t>Realizar cruce de información con cada modulo del aplicativo.</t>
  </si>
  <si>
    <t>SI CAPITAL CVP</t>
  </si>
  <si>
    <t>Informe mensual</t>
  </si>
  <si>
    <t>1. diseñar una plantilla que permita cargar la información en los distintos módulos.
2, Crear una herramienta en SI CAPITAL CVP, que permita subir los registros.</t>
  </si>
  <si>
    <t>Según matriz de seguimiento, mediante la cual la Subdirección Administrativa realiza monitoreo a la ejecución contractual, se puede identificar que se encuentran vigentes para el año 2017; 33 contratos a cargo de la Subdirección Administrativa.</t>
  </si>
  <si>
    <t>De acuerdo a la información remitida por la oficina de Gestión Documental de 474 expedientes revisados en los meses de septiembre a diciembre, tomando una muestra del 10%,  todos entregaron el informe de supervisión.</t>
  </si>
  <si>
    <t>*Se crea la guía para la elaboración del análisis del sector.                                                                                             *Se crea el formato análisis del sector.</t>
  </si>
  <si>
    <t>Que se adelanten los procesos contractuales sin el lleno de los requisitos legales o procedimentales.</t>
  </si>
  <si>
    <t>Falta de documentación en los expedientes de los convenios suscritos por la Caja de la Vivienda Popular.</t>
  </si>
  <si>
    <t xml:space="preserve">* Sanciones por parte de los Entes de Control. 
* Perdida de imagen institucional  </t>
  </si>
  <si>
    <t xml:space="preserve">* Sanciones por parte de los Entes de Control. 
</t>
  </si>
  <si>
    <t>3</t>
  </si>
  <si>
    <t>ZONA DE RIESGO ALTA</t>
  </si>
  <si>
    <t>Expedientes contractuales</t>
  </si>
  <si>
    <t>Numero de contratos revisados/(No. De contratos cuatrimestralmente* 10%)</t>
  </si>
  <si>
    <t>Establecer un punto de control para revisar aleatoriamente(10%) de los procesos contractuales suscritos en el cuatrimestre</t>
  </si>
  <si>
    <t>De acuerdo a la información emitida por la Oficina Asesora de Gestión Documental, se puede evidenciar que de 663 contratos entregados en gestión documental 43 contratos les hace falta alguna pieza documental.</t>
  </si>
  <si>
    <t>Realizar por parte de cada dirección  entrega de los expedientes de los convenios suscritos por la entidad acorde con la lista de chequeo.</t>
  </si>
  <si>
    <t xml:space="preserve">Expedientes de los convenios. </t>
  </si>
  <si>
    <t>Informe de revisión, entregado los cinco (5) primeros días posteriores al cuatrimestre.</t>
  </si>
  <si>
    <t>Informe de revisión, entregado los cinco (5) primeros días posteriores al cuatrimestre por parte de la oficina de Gestión Documental.</t>
  </si>
  <si>
    <t>Notificación de Subsanaciones.</t>
  </si>
  <si>
    <t xml:space="preserve">La Resolución 740 de 2015,  está en proceso de revisión, se harán los ajustes en el mes de junio.
La modificación de la Resolución 740 del 2015 no se puede llevar a cabo hasta tanto no quede en firme la modificación del decreto 255 del 2013.
</t>
  </si>
  <si>
    <t>Se envió memorando con radicado No 2017IE17886 con fecha 08/11/2017 a control interno solicitando capacitación y sensibilización sobre corrupción para los funcionarios de la dirección de Reasentamientos.
En memorando con radicado No 2017IE20189 se informa que el día 13 de diciembre del 2017 se realizará capacitación sobre Código Único Disciplinario.</t>
  </si>
  <si>
    <t xml:space="preserve">1. La digitalización de la documentación se realiza de acuerdo a las solicitudes de los funcionarios. Se han organizado y actualizado 3963 expedientes.
2. En la modificación de los procedimientos de la Dirección se han establecido diferentes puntos de control con el fin de verificar el debido proceso.
3. Se realizó la modificación de 4 procedimientos los cuales fueron socializados en capacitación el día 28 de agosto del 2017. 
4. Mensualmente se realiza un reporte sobre la gestión realizada en el área de Gestión Documental. Falta 5643 expedientes por actualizar.
</t>
  </si>
  <si>
    <t xml:space="preserve">Correos electrónicos </t>
  </si>
  <si>
    <t xml:space="preserve">Se tiene establecido cronograma para efectuar cada una de las actividades relacionadas como control, para mitigación del Riesgo. Iniciará la gestión en el mes de Mayo.   
Por información recibida en la Dirección, se encuentra en proceso de investigación hechos relacionados con una contratista, de lo cual se corrió traslado a la Dirección Jurídica y Control Interno Disciplinario. Se anexan evidencias. </t>
  </si>
  <si>
    <t>Se realizaron  549 estudios de documentos de los beneficiarios.</t>
  </si>
  <si>
    <t>Listado de asistencia 
Formato 208-REAS-Ft-69 - LISTA DE CHEQUEO PARA ESTUDIO DE DOCUMENTOS, publicado en la carpeta de Calidad.</t>
  </si>
  <si>
    <t xml:space="preserve">Aplicativo de Relocalización Transitoria </t>
  </si>
  <si>
    <t>1. Actualización de folleto de oferta inmobiliaria.
2. Planear recorridos inmobiliarios semanales (todos los jueves) y citar a los beneficiarios que cuentan con VUR para que conozcan los proyectos y posteriormente realicen la selección de vivienda.</t>
  </si>
  <si>
    <t>2. Se realizaron 11 recorridos inmobiliarios y  63 familias han seleccionado vivienda.
3. El equipo social  ha realizado 704 visitas a los beneficiarios.</t>
  </si>
  <si>
    <t>Doble Asignación del Valor Único de Reconocimiento y/o Adquisición Predial a un mismo beneficiario</t>
  </si>
  <si>
    <t>Demora en la adquisición de los Predios en Alto Riesgo.</t>
  </si>
  <si>
    <t xml:space="preserve">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t>
  </si>
  <si>
    <t xml:space="preserve">1. No poder realizar la notificación y entrega de los predios en alto riesgo a nombre de la CVP a las entidades competentes (IDIGER, Alcaldías Locales). 
</t>
  </si>
  <si>
    <t>4</t>
  </si>
  <si>
    <t>1. No. de PAR entregados a la CVP.</t>
  </si>
  <si>
    <t>1. Dar continuidad a los procesos mediante la solicitud oportuna de subsanación de documentos.
2. Reuniones con las empresas publicas para el saneamiento de los predios.</t>
  </si>
  <si>
    <t>1. Se realizaron  549 estudios de documentos de los beneficiarios.
2. Reunión 8 de septiembre con Acueducto.
Reunión 21 de septiembre con Gas Natural.</t>
  </si>
  <si>
    <t>Del total de 101 procesos judiciales activos (diferentes a acciones de tutela) el total de los mismos se encuentran cotejados en la Plataforma electrónica de la Rama Judicial y en el SIPROJ. Con esto se da un cumplimiento del 33% en el período, correspondiente al 100% en el acumulado del año.</t>
  </si>
  <si>
    <t>Entre los meses de Septiembre y Diciembre de 2017 se notificó (1) un fallo de primera instancia desfavorable, al cual se interpuso un recurso de apelación por parte del Dr Juan Manuel Russy, abogado externo de la CVP, con lo cual se da un cumplimiento del 33% en el período y del 100% en el acumulado del año.</t>
  </si>
  <si>
    <t>Tercer Periodo:  Durante este periodo, el personal de supervisión Técnica y Social de la Dirección realizó 53 visitas de concertación con cada beneficiario, 642 visitas técnicas de seguimiento a las obras y 293 visitas de supervisión social a las obras en ejecución, para un total de 988 Visitas de seguimiento a obras realizadas entre los meses de septiembre y noviembre, representando un avance del 10% en el periodo y un acumulado en la vigencia del 98%.
NOTA: La información reportada, tiene corte a 30 de noviembre.</t>
  </si>
  <si>
    <t>A 30 de Noviembre de 2017, los profesionales técnicos de la DMV, han logrado realizar un total de 4.379 visitas de supervisión a la interventoría de obra, logrando cumplir la meta en un 98%. 
NOTA: Lo anterior quedando pendiente el avance de las visitas que se reporten durante el mes de Diciembre.</t>
  </si>
  <si>
    <t>Segundo Periodo:  Durante este periodo el grupo de asistencia Técnica realizó 3 Radicaciones para el trámite de actos de reconocimiento y/o Licencias de Construcción ante curadurías urbanas, para un total de 68 radicaciones realizadas hasta la fecha, presentando un avance acumulado del 100% sobre las radicaciones programadas a realizar durante la vigencia 2017.</t>
  </si>
  <si>
    <t>Durante el mes de septiembre, el equipo de asistencia técnica de la Dirección radicó 3 nuevas solicitudes de licencia de construcción y/o acto de reconocimiento, con las cuales se completo las 68 radicaciones programadas durante la vigencia, dando cumplimiento del 100% de la meta programada.</t>
  </si>
  <si>
    <t>No ejecución de las actividades descritas en el procedimiento de Asistencia Técnica para la obtención de licencias de construcción y/o actos de reconocimiento</t>
  </si>
  <si>
    <t>1. Falta de experiencia en tramites ante curadurías urbanas.
2. Desconocimiento de los procedimientos establecidos por la Dirección, para cada uno de los procesos.</t>
  </si>
  <si>
    <t>1. Desistimientos por parte de las curadurías urbanas por inconsistencias presentadas en el expediente radicado.
2. Demoras en los tramites de obtención de las licencias para los beneficiarios.</t>
  </si>
  <si>
    <t>Capacitación a los profesionales del proceso de Asistencia Técnica, en los procedimientos establecidos por la Dirección</t>
  </si>
  <si>
    <t>Base de datos proceso de Asistencia Técnica</t>
  </si>
  <si>
    <t xml:space="preserve">N° de procesos desistidos por curadurías urbanas de trámite de obtención de licencias y/o actos de reconocimiento radicados nuevamente/ N° de desistimientos presentados </t>
  </si>
  <si>
    <t>Porcentaje</t>
  </si>
  <si>
    <t xml:space="preserve">EFICIENCIA </t>
  </si>
  <si>
    <t>Tratamiento del 100% de los proyectos desistidos por curadurías</t>
  </si>
  <si>
    <t xml:space="preserve">1. Capacitar a los profesionales las actualizaciones realizadas a los procedimientos de la Dirección.
2. Realizar el tratamiento y seguimiento respectivo a cada uno de los desistimientos que se presenten por no ejecutar las acciones establecidas en el procedimiento de obtención de licencias y/o de actos de reconocimiento.
3. Concientizar al grupo encargado de la Asistencia Técnica de la Dirección de Mejoramiento de Vivienda, sobre la transparencia y ética que debe mantenerse en el manejo de los trámites. </t>
  </si>
  <si>
    <t>Tercer Periodo: A 18 de noviembre de 2017,  se tienen registrados 13 productos y/o servicios no conformes de los tramites de radicaciones realizadas durante el segundo semestre del 2016,  a la fecha doce (12) han sido verificados y radicados nuevamente ante curaduría y se está a la espera la respuesta de la Curaduría.
De los tramites radicados durante la vigencia 2017, no se han reportado desistidos a la fecha.
Nota: Para el desistido pendiente por subsanar, se envió oficio mediante memorando 2017EE20826 al beneficiario con el fin de aclarar los linderos de su predio y así decidir si continua o no con el proceso de solicitud de licencia de construcción.</t>
  </si>
  <si>
    <t>Verificación del formato 208-PLA-Ft-26, seguimiento y medición del producto y/o servicio de la Dirección</t>
  </si>
  <si>
    <t>A la fecha, la Dirección ha logrado subsanar  el 100% de los servicios no conformes reportados en el proceso de asistencia técnica, cumpliendo de esta manera lo programado.</t>
  </si>
  <si>
    <t>No cumplimiento de las acciones formuladas en los planes de mejoramiento, resultado de las auditorias internas</t>
  </si>
  <si>
    <t>Formulación de acciones inadecuadas para eliminar la causa raíz de los hallazgos identificados en las auditorias internas realizadas a la Dirección</t>
  </si>
  <si>
    <t>Perdida de imagen en la gestión administrativa realizada por la Dirección, por no mantener actualizado el seguimiento a las acciones formuladas en los planes de mejoramiento</t>
  </si>
  <si>
    <t xml:space="preserve">Probable </t>
  </si>
  <si>
    <t>Validación oportuna con los responsables de cada uno de los procesos involucrados en el seguimiento de las acciones formuladas, con el fin de dar cumplimiento a los Planes de Mejoramiento de la Dirección</t>
  </si>
  <si>
    <t>Seguimiento a planes de mejoramiento formulados por la Dirección resultado de las auditorias internas</t>
  </si>
  <si>
    <t>Número de Acciones Formuladas Cerradas /Número de Acciones Formuladas en los Planes de Mejoramiento</t>
  </si>
  <si>
    <t>1. Realizar el respectivo seguimiento a las acciones formuladas en los planes de mejoramiento de la Dirección.
2. Involucrar los responsables de cada uno de los procesos de la Dirección, que tengan participación en las acciones formuladas en los planes de mejoramiento.
3. Realizar el cierre de las acciones formuladas en los planes de mejoramiento, dentro de los tiempos establecidos.</t>
  </si>
  <si>
    <t>Tercer Periodo: Durante la vigencia 2017, la Dirección Mejoramiento de Vivienda formulo dos (2) planes de mejoramiento, en los que se formularon cinco (5) acciones, a las cuales se les dio el respectivo tramite de cierre como se puede evidenciar en el informe de cierre de la ultima auditoria con fecha 7 de noviembre de 2017</t>
  </si>
  <si>
    <t>Informes finales de auditoria y planes de mejoramiento de la Dirección.</t>
  </si>
  <si>
    <t>La dirección de Mejoramiento de Vivienda con las acciones implementadas en los planes de mejoramiento, logró dar cierre a las hallazgos identificados en las auditorias internas realizadas durante la vigencia 2017.</t>
  </si>
  <si>
    <t>Se elaboro el informe indicando la cantidad de ciudadanos que se les informo sobre la gratuidad de los tramites, servicios de la entidad.</t>
  </si>
  <si>
    <t>Herramienta SIMA ajustada
Informe final de vigencia</t>
  </si>
  <si>
    <t>OFICINA TIC</t>
  </si>
  <si>
    <t>JEFE OFICINA TIC</t>
  </si>
  <si>
    <t xml:space="preserve">1. Se han efectuado un total de 11 llamadas por medio de las cuales se notifica a los beneficiarios de la ayuda de Relocalización Transitoria el cual es un requerimiento para surtir subsanación de contratos de arrendamientos y anexos.
2.  Cuatro (4) beneficiarios de la ayuda de Relocalización Transitoria efectuaron  devolución de recursos por concepto de ayuda temporal. 
3. Se está realizando la modificación del decreto 255 del 2013, razón por la cual no se procederá por ahora a la modificación de la resolución 740 del 2015.
</t>
  </si>
  <si>
    <t xml:space="preserve">Durante el corte a Diciembre, no se presentaron inconsistencias en los seguimientos registrados en SEGPLAN y PREDIS </t>
  </si>
  <si>
    <t>Durante el tercer cuatrimestre los funcionarios cumplieron los requisitos  y se posesionaron en sus cargos respectivos fueron 2.</t>
  </si>
  <si>
    <t xml:space="preserve">Los 9 contratos que se cuentan vigentes en la Dirección de Mejoramiento de Barrios, no presentan incumplimiento de las obligaciones contractuales por parte de los contratistas, ni  retrasos por causas imputables a los contratistas en la ejecución del plazo contractual  para la entrega de productos y servicios contratados. Los retrasos que se han identificado a la fecha son causados por factores externos, no imputables a los contratistas.
</t>
  </si>
  <si>
    <t xml:space="preserve">A través del Equipo de trabajo de Gestión Documental de la Dirección de Mejoramiento de Barrios se realizó un Punto de Control en el cual durante el  tercer cuatrimestre se realizó la revisión de los registros que entregaban los componentes Técnico, SSTMA y Social en los formatos publicados en el Sistema de Gestión de la Calidad. Para proceder con el archivo de los documentos se verificaban que estuvieran debidamente firmados por cada uno de los designados a realizar las etapas de revisión,  y la aprobación por el Director Técnico de Mejoramiento de Barrios sí se requería.
 48 Registros archivados en los expedientes de los contratos vigentes y carpetas de apoyo a la gestión de la Dirección de Mejoramiento de Barrios, con Calidad en la información.
El equipo de trabajo jurídico, realizó la revisión de la comunicación interna y externa, previo a la aprobación por le Director Técnico de Mejoramiento de Barrios.
</t>
  </si>
  <si>
    <t xml:space="preserve">4 modificaciones contractuales debidamente revisadas y aprobadas, con evidencias de la veracidad de la información. Al verificar los seguimientos realizados por la supervisión de la Dirección de Mejoramiento de Barrios y una vez reportados los retrasos en la ejecución de la construcción de las obras debido a factores limitantes externos no imputables a los contratistas, en el Formato Único de Seguimiento Sectorial, se evidencia la justificación y la necesidad de la adición de $90.649.440 y la  prórroga de 45 días calendario al contrato de interventoría 594 de 2016,  a demás de la prórroga de 45 días calendario al contrato de obra 597 de 2016:
- El factor limitante que se presentó desde el inicio de las obras fue debido a las fuertes lluvias que dificultaron el transporte de materiales y la manipulación en el lugar de trabajo, como consecuencia demoras y mayores tiempos de ejecución de obra según los cronogramas.
- En el frente de obra que se encuentra en ejecución en el barrio Compostela, en la Localidad de Usme, se ha presentado un factor limitante debido a la falta de definición de un segundo ingreso o entrada por la avenida que conecta a Soacha con la ciudad de Bogotá, sin recibir respuestas positivas por parte de las autoridades que permitan dicho acceso.
También Se evidencia la justificación y la necesidad de la adición de $70.556.81 y prórroga de 1 mes al contrato de interventoría 593 de 2016, debido a la prórroga de 1 mes al contrato de obra 584 de 2016 por los siguientes factores externos:
-  En la actualidad se va a comenzar a intervenir los frentes de obra de los barrios Alpes de Futuro y Nueva España ya que no ha sido posible la aprobación del Plan de Manejo del Tránsito por parte de la Secretaría de Movilidad como consecuencia que el Fondo de Desarrollo Local de San Cristóbal se encuentra ejecutando una obra en la vía de acceso a dichos barrios, adicional a lo anterior se ha presentado atrasos en el frente Juan Rey II debido a oposición de la comunidad frente a la obra. </t>
  </si>
  <si>
    <t xml:space="preserve">Se están realizando las conciliaciones con las diferentes áreas y sistemas de información,  donde se han identificado las diferencias en reportes, y se procede a realizar  la gestión correspondiente para su depuración inmediata.  </t>
  </si>
  <si>
    <t>Se están realizando Conciliaciones Bancarias de las cuentas de Ahorros y Corrientes, cotejando con los pagos realizados por medio de trasferencia y pagos en cheque, evidenciado que a la fecha no se han presentado inconsistencias.
Diariamente se consultan los giros realizados y en el evento de presentarse rechazos se informa al área correspondiente para la respectiva corrección.
Se realiza arqueo de los cheques girados y cheques existentes en forma continua.</t>
  </si>
  <si>
    <t>Registro de contenido de pagina web
Registro de servidor</t>
  </si>
  <si>
    <t xml:space="preserve">EVALUACIÓN DE LA GESTIÓN </t>
  </si>
  <si>
    <t xml:space="preserve">MEJORAMIENTO DE BARRIOS </t>
  </si>
  <si>
    <t xml:space="preserve">ADMINISTRACIÓN Y CONTROL DE RECURSOS </t>
  </si>
  <si>
    <t xml:space="preserve">Plan de Trabajo - Área Social </t>
  </si>
  <si>
    <t>Se notificó a los beneficiarios, cuando se requería para efectuar subsanaciones. 
No se realizaron dobles giros en relocalización transitoria.</t>
  </si>
  <si>
    <r>
      <rPr>
        <b/>
        <sz val="24"/>
        <rFont val="Arial"/>
        <family val="2"/>
      </rPr>
      <t xml:space="preserve">POLÍTICA DE ADMINISTRACIÓN DEL RIESGO
</t>
    </r>
    <r>
      <rPr>
        <sz val="24"/>
        <rFont val="Arial"/>
        <family val="2"/>
      </rPr>
      <t xml:space="preserve">
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
</t>
    </r>
  </si>
  <si>
    <t xml:space="preserve"> Cobro de Dádivas y/o favores para adelantar cualquier etapa y/o actividad del proceso.</t>
  </si>
  <si>
    <t>Inadecuado manejo de la información almacenada en archivos que no se encuentran en bases de datos aprobadas por la oficina TIC. (hojas de cálculo, etc.)</t>
  </si>
  <si>
    <t>Muchos de los datos manejados por la entidad son llevados en Excel que permiten la manipulación de información</t>
  </si>
  <si>
    <t>Información que se presenta para la toma de decisiones  y presentación de resultados debe estar almacenada en un único repositorio de datos.</t>
  </si>
  <si>
    <t>Se adelanto seguimiento y verificación acorde a solicitudes de permisos para ver o almacenar información en carpetas de acceso restringido</t>
  </si>
  <si>
    <t>Se efectuaron 40 reuniones con la comunidad con el fin de efectuar seguimiento a los tiempos alcanzados para cada uno de los procesos de titulación. Ver actas escaneadas.</t>
  </si>
  <si>
    <t>Se efectuaron reuniones con la comunidad con el fin de efectuar seguimiento a los tiempos alcanzados para cada uno de los procesos de titulación. Ver actas escaneadas en  serv-cv11/calidad/35.participaciònciudadana/evidencias/urbanizaciones y titulación/2017</t>
  </si>
  <si>
    <t>Se efectuaron 33 reuniones con la comunidad con el fin de efectuar seguimiento a los tiempos alcanzados para cada uno de los procesos de titulación. Ver actas escaneadas en  serv-cv11/calidad/35.participaciònciudadana/evidencias/urbanizaciones y titulación/2017</t>
  </si>
  <si>
    <t>Actas de reuniones escaneadas, se encuentran en el archivo de calidad 2017</t>
  </si>
  <si>
    <t>Se efectuó socialización de los compromisos establecidos en el acuerdo ético para la DUT a 76 funcionarios y contratistas el 23 de junio de 2017</t>
  </si>
  <si>
    <t>La socialización del Acuerdo ético de la entidad fue efectuado el 23 de junio de 2017, para lo cual se cumplió con la acción realizada.</t>
  </si>
  <si>
    <t>correo electrónico enviado a todos los funcionarios de la DUT el día 23 de junio de 2017</t>
  </si>
  <si>
    <t>(Número de comités Fiduciarios Realizados / Número de comités Mensuales)*100</t>
  </si>
  <si>
    <t>Para el segundo cuatrimestre se programaron 17 reuniones, las cuales fueron realizadas, según Actas Nos. 06 al 13 para Comité Técnico y Nos. 100 al 108 para el Comité Directivo, las actas se encuentran en la carpeta de la Calidad 2017</t>
  </si>
  <si>
    <t>Para el tercer cuatrimestre se programaron 6 reuniones, las cuales fueron realizadas, según Actas Nos. 06 al 13 para Comité Técnico y Nos. 109 al 114 para el Comité Directivo, las actas se encuentran en la carpeta de la Calidad 2017</t>
  </si>
  <si>
    <t>Actas de Comités Directivo y Técnico escaneadas,  la cual se encuentran en archivo de calidad 2017</t>
  </si>
  <si>
    <t>se cumplió la meta, se entregó en el mes de abril de 2017 la entrega de la zona de cesión de SIERRA MORENA, adicionalmente  se gestionaron actividades para las zonas de cesión de Atahualpa, Buenos Aires, Guacamayas y Nuevo Chile , mediante  mesas de trabajo y gestión con los involucrados.</t>
  </si>
  <si>
    <t xml:space="preserve">Se analiza técnica y jurídicamente la opción de entrega parcial de la zona escolar y la Zona comunal de acuerdo al Decreto 545 y              Se radica la solicitud formal de recibo al DADEP con los documentos anexos para iniciar el tramite de la entrega de zona de cesión de Nuevo Chile.  Adicional a las tareas descritas, el proceso de entrega de zonas de cesión del barrio Nuevo Chile, ha tenido las siguientes gestiones internas: 
- Copia de plano protocolizado de la Escritura de Reloteo No. 7005 en la Notaría segunda de Soacha, para verificación de la inclusión de las zonas de cesión en dicho plano.
- Revisada la copia del plano, se verificó que las zonas de cesión no fueron descritas en la escritura  No. 7005, ni identificadas en el plano protocolizado.
- Se solicitó concepto a la Dirección jurídica del paso a seguir frente al caso, y se determinó que lo recomendable era efectuar una aclaración a dicha escritura para incluir las zonas de cesión del barrio.
- Mediante llamada telefónica con la funcionaria del DADEP Abg. Yulli Catherin Cárdenas Malaver (encargada del caso), se le comunica el procedimiento a seguir para proceder a aclarar las zonas de cesión. 
- La funcionaria encuentra propicio el procedimiento y se propone que previo al inicio del trámite en la notaría, se haga una revisión interna entre las dos entidades para que la diligencia sea más efectiva.
Se adjuntan soportes de la revisión del requerimiento del DADEP (revisión de zonas de cesión en minuta  sujetas a modificación, planos con verificación técnica, copia del plano incorporado en escritura No. 7005).  Ver Formato de seguimiento FUSS mes de junio de 2017
</t>
  </si>
  <si>
    <t>Las zonas de cesión en proceso de legalización para el mes de diciembre de 2017 son:     Atahualpa El Cajón que se encuentra en proceso de entrega, recibo con base en acta de toma de posesión No. 042 DADEP y  Nuevo Chile igualmente en proceso de entrega según recibo zonas de cesión con base en Acta de toma de posesión No. 040 DADEP                                                                       se hará transferencia de  las zonas de cesión quedando registradas a nombre del distrito, la construcción de las zonas de cesión quedará comprometida en una cláusula de la escritura de constitución, la escritura de constitución de la urbanización se encuentra en elaboración de la minuta.</t>
  </si>
  <si>
    <t>FUSS mes de noviembre de 2017, se aclara que se tiene previsto la entrega de la zona de cesión el 27 de diciembre de 2017</t>
  </si>
  <si>
    <t xml:space="preserve">Incumplimiento de la ley 
Deterioro de la imagen institucional
Posibles catástrofes por deslizamientos, inundaciones, etc.
</t>
  </si>
  <si>
    <t xml:space="preserve">Revisión de la Viabilidad Técnica y Jurídica, actos administrativos y cruce de verificación  con FONVIVIENDA
</t>
  </si>
  <si>
    <t>Se están efectuando la revisión de todas las resoluciones de los predios titulados en el año 2016, correspondiente a 1.001 títulos e igualmente se están cargando en el ENCAJA y FUID.</t>
  </si>
  <si>
    <t>Expedientes que reposan en el archivo de Vivienda Nueva de la Dirección de Urbanizaciones y Titulación sobre los predios titulados</t>
  </si>
  <si>
    <t>resoluciones efectuadas en el período/resoluciones totales planeadas*100</t>
  </si>
  <si>
    <t>Se incluyó en el procedimiento 208-TIT-Pr-05 Titulación por mecanismo de cesión a titulo gratuito-v2</t>
  </si>
  <si>
    <t xml:space="preserve">Informar a todos los beneficiarios, sobre la gratuidad de los trámites de la entidad.
Capacitar a los funcionarios que se encuentran en atención al ciudadano, para que tengan claridad en el manejo de los trámites  y velen por la transparencia del proceso.  </t>
  </si>
  <si>
    <t xml:space="preserve">Se informa permanentemente a la ciudadanía - beneficiarios, por los diferentes canales de comunicaciones, sobre la gratuidad de los servicios </t>
  </si>
  <si>
    <t>Información de gratuidad de los servicios en los diferentes medios de comunicación de la entidad.
Se solicito mediante memorando 2017IE6689 a control interno una capacitacitación y sensibilización sobre los riesgos de corrupción.</t>
  </si>
  <si>
    <t xml:space="preserve">Se entregará en el mes de Mayo, la solicitud a Control Interno, para solicitar la capacitación sobre corrupción. 
Por información recibida en la Dirección, se encuentra en proceso de investigación hechos relacionados con una contratista, de lo cual se corrió traslado a la Dirección Jurídica y Control Interno Disciplinario. Se anexan evidencias. </t>
  </si>
  <si>
    <t xml:space="preserve">1. Actualización de lista de chequeo de documentos que contiene el expediente.
2. Uso del Formato de Entrega y Recepción de Expedientes 208-DGC-Ft-01
2. Establecer puntos de control en la aplicación del Procedimiento Para Organización Documental 208-SADM-Pr-31
</t>
  </si>
  <si>
    <t>1. Digitalización de documentos.
2. Jornadas de contingencia para organización, actualización y digitalización de expedientes.
 3. Continuar con el establecimiento de puntos de control para verificar el debido proceso.
4. Actualizar, socializar e implementar  los procedimientos del Proceso de Reasentamientos  con puntos de control para garantizar el uso adecuado de los documentos.
5. Inventario del área de archivo y gestión documental.
6. Socialización del Procedimiento para Organización Documental 208-SADM-Pr-31
7. Actualización de procedimientos de la Dirección de Reasentamientos.</t>
  </si>
  <si>
    <t>1. La digitalización de la documentación se realiza de acuerdo a las solicitudes de los funcionarios. Se han organizado y actualizado 2995 expedientes.
2. En la modificación de los procedimientos de la Dirección se han establecido diferentes puntos de control con el fin de verificar el debido proceso.
3. Se realizó la modificación de 4 procedimientos los cuales fueron socializados en capacitación el día 28 de agosto del 2017. 
4. Mensualmente se realiza un reporte sobre la gestión realizada en el área de archivo. Falta 9626 expedientes por actualizar.
5. El coordinador de archivo envía correo electrónico con fecha 9 de mayo socializando el Procedimiento para Organización Documental. La Oficina Asesora de Planeación el 07 de junio del 2017 realizó capacitación al personal de archivo sobre la guía para el manejo y organización de archivos de gestión 2016. Memorando con radicado 2017IE8692.
6. Se realizó la actualización de 4 procedimientos de la Dirección ( Reubicación Definitiva, Cuentas de Ahorro Programado, Relocalización Transitoria y Adquisición Predial).</t>
  </si>
  <si>
    <t>Alteración de la información de la Base de Datos Misional</t>
  </si>
  <si>
    <t>1. EL día 18 de diciembre el Ing Marles envió mediante correo electrónico el informe de gestión con corte.
El proceso de migración de la Base de Datos (BD) misional de la Dirección de Reasentamientos se realizó satisfactoriamente en el nuevo motor de base de datos PostgreSQL. Este proceso está culminado en un 100%.
2. Módulo de procedimiento. Incluye lista de chequeo, estudio jurídico de documentos, generación de resolución de asignación de VUR y notificación. Este módulo se encuentra en etapa de pruebas y ajustes finales, es decir se encuentra en un 90%.</t>
  </si>
  <si>
    <t>1. Solicitud de saneamiento de servicios públicos y subsanación de documentos para dar viabilidad técnica, jurídica y administrativa a la adquisición de los predios.
2. En caso de no completitud de documentos para dar viabilidad al proceso, el área responsable solicitará al beneficiario la subsanación de los mismos.
3. Solicitud de trámite para liberación de recursos y apropiación a la meta de adquisición predial.</t>
  </si>
  <si>
    <t xml:space="preserve">No. De Predios Adquiridos
No. De Estudios de Documentos para Adquisición de Predios
</t>
  </si>
  <si>
    <t xml:space="preserve">Se realizó la revisión del procedimiento de Adquisición de Predios, el cual será enviado para validación y publicación en la carpeta de Calidad. 
El Plan de anual de adquisiciones es revisado diariamente, si existen ajustes se solicita a la Oficina Asesora de Planeación, para dejar el contenido correcto. 
La Oficina Asesora de Planeación al, semanalmente realiza conciliación con quien corresponda para validación de datos. </t>
  </si>
  <si>
    <t>1. Se realizaron 133 estudios de documentos de los beneficiarios.
2. El 26 de abril con memorando 2017EE5912 se envía a Planeación el Procedimiento de Adquisición de Predio, el cual ya se encuentra publicado en la carpeta de calidad.
3. En el PAA se realiza un seguimiento diario de los movimientos, solicitudes de Viabilidad, solicitudes de CDP, por línea componente, fuente y meta, se verifica que los valores y los saldos estén acorde con lo que aparece registrado en predis, y cualquier modificación, movimiento o traslado se debe realizar también. Con la información que hay en el PAA se realiza una conciliación con predis con el fin de verificar los montos, saldos y presupuesto disponible, de cada meta, cada línea y cada componente. Cada lunes se realiza un informe de seguimiento presupuestal, cuyos insumos son los archivos descargados de predis y las viabilidades solicitadas y registradas en el seguimiento al PAA, el cual es entregado a la Dirección de Reasentamientos para el seguimiento a la ejecución presupuestal.</t>
  </si>
  <si>
    <t xml:space="preserve">1. Incumplimiento en el pago de la ayuda temporal.
2. Giros a arrendadores que no cuentan con contratos vigentes con beneficiarios del programa.
3. Dobles giros por concepto del pago de la ayuda temporal de relocalización transitoria. </t>
  </si>
  <si>
    <t>Atender al 100% de las familias en el programa de relocalización transitoria</t>
  </si>
  <si>
    <t>1. El desarrollo de la plataforma de Relocalización Transitoria se encuentra terminado. Los ajustes o cambios que se lleguen a efectuar son de acuerdo a los requerimientos del equipo de relocalización y/o a las necesidades que surjan. Esta herramienta se encuentra en proceso de soporte. Se generan alertas  con el fin de no realizar dobles asignaciones ni pagos.
2. EL 19 de Mayo se realizo la publicación y socialización del Procedimiento Relocalización Transitoria. Con radicado numero 2017IE7070.
3. Se está realizando la modificación del decreto 255 del 2013, razón por la cual no se procederá por ahora a la modificación de la resolución 740 del 2015.
4. Se han elaborado 77 resoluciones modificatorias , en las cuales fueron corregidos errores de actos administrativos mediante las cuales se asigna la ayuda de Relocalización Transitoria.</t>
  </si>
  <si>
    <t>1. EL día 18 de diciembre el Ing Marles envió mediante correo electrónico el informe de gestión con corte  diciembre. El desarrollo de la herramienta de Relocalización Transitoria se encuentra terminado, es decir, este módulo se encuentra en el 100% de su desarrollo.
4. Se han elaborado 11 resoluciones modificatorias , en las cuales fueron corregidos errores de actos administrativos mediante las cuales se asigna la ayuda de Relocalización Transitoria.</t>
  </si>
  <si>
    <t>Normativa vigente, política pública del servicio al ciudadano.</t>
  </si>
  <si>
    <t>Se consolida a partir de la reunión con la Oficina de las TICS , la cantidad de ciudadanos que se les informa sobre la gratuidad de los servicios.</t>
  </si>
  <si>
    <t>Gestionar y elaborar con la oficina de comunicaciones, piezas audiovisuales informando a la ciudadanía los trámites y servicios que ofrece la CVP, con los requisitos para acceder a cada uno de ellos, esto de acuerdo a las funciones realizadas en las Misionales.</t>
  </si>
  <si>
    <t>Objetivos estratégicos de las áreas misionales</t>
  </si>
  <si>
    <t>A partir del mes de junio se emiten a diario, en el punto de atención al ciudadano videos dando a conocer los procesos misionales de Reasentamientos, Titulación, Mejoramiento de Vivienda y Mejoramiento de Barrios</t>
  </si>
  <si>
    <t>Se elaboraron y emitieron desde el mes de junio de 2017 hasta el 31 de Diciembre de 2017 en el punto de atención al ciudadano los videos sobre los procesos misionales de la entidad</t>
  </si>
  <si>
    <t>Acta de Reunión, en la pantalla ubicada en el punto de servicio al ciudadano y en el sistema de información SIMA(pantalla-digiturno)</t>
  </si>
  <si>
    <t xml:space="preserve">Verificar, por medio de las visitas de supervisión a la interventoría de las obras  por parte de los supervisores técnicos y sociales de la Dirección de Mejoramiento de Vivienda, en las áreas priorizadas por la Secretaria Distrital del Hábitat, reportando las inconsistencias, de ser el caso, en las Actas de Inspección de obra. </t>
  </si>
  <si>
    <t xml:space="preserve">No. de  Visitas de seguimiento técnico y social de hogares beneficiarios / No. total de visitas programadas .
</t>
  </si>
  <si>
    <t xml:space="preserve">Segundo Periodo:  Durante el segundo periodo, el personal de supervisión Técnica y Social de la Dirección ha realizado un total de 33 visitas de concertación con cada beneficiario, 919 visitas técnicas de seguimiento a las obras y 362 visitas de supervisión social a las obras en ejecución, para un total de 1.314 Visitas de seguimiento a obras, representando un avance del 13% en el periodo y un acumulado en la vigencia del 87% de las 4.610 visitas programadas para la vigencia (las cuales fueron aumentadas para el segundo periodo, de acuerdo al memorando 2017IE10588 enviado a la OAP y por tal motivo el calculo de los porcentaje de avance para los siguientes periodos se hará sobre el 26% restante de lo reportado en el primer periodo).
NOTA: La Dirección de Mejoramiento de Vivienda ha venido desarrollando mayor número de visitas de supervisión a la interventoría de obras de mejoramiento de vivienda a los proyectos que se encuentran en ejecución, con el fin de finalizar y entregar en la presente vigencia los proyectos que se encuentran en desarrollo. En este sentido se realizó un aumento a la programación de la meta planteada para la vigencia 2017 en el Proyecto de Inversión 7328, de 2.800 a 4.610 Visitas de Supervisión a la interventoría de obra. </t>
  </si>
  <si>
    <t xml:space="preserve">Implementación de procedimientos del subsistema interno de Gestión documental y archivos, así como de instrumentos archivísticos regulados por normativa vigente. </t>
  </si>
  <si>
    <t>De conformidad con las visitas realizadas por el Equipo SIGA, se determinarán las recomendaciones a las dependencias para la correcta administración de este riesgo.</t>
  </si>
  <si>
    <t>Se realizó la totalidad de las visitas programadas a las dependencias de la Caja de la Vivienda Popular, indicando los aspectos a mejorar y dando las instrucciones necesarias para mantener los lineamientos de Gestión Documental.</t>
  </si>
  <si>
    <t>Actas de visitas (Reasentamientos, Mejoramiento de Barrios y Urbanizaciones y Títulos, Mejoramiento de Vivienda, Urbanizaciones y Titulación, Control Interno, Planeación, Dirección General, Comunicaciones, Oficina TIC, Dirección de Gestión Corporativa y CID, Dirección Jurídica y Subdirección Financiera.</t>
  </si>
  <si>
    <t>1. Ineficiencia en las actividades desempeñadas por el servidor público que no cuente con el perfil para el desempeño del cargo, afectando el desempeño del proceso y esto se refleje en la cadena de valor de la Entidad.
2. Impacto negativo en el clima organizacional de la Entidad.
3. Que el nivel de prestigio y credibilidad de la Entidad se deteriore generando un efecto bola de nieve, impactando negativamente.</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</si>
  <si>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procedimiento de vinculación o provisión de empleos que se haya establecido para el proceso de conformidad con el marco jurídico vigente. (Si aplica)
2. Manual Específico de Funciones y Competencias Laborales.
3. Aplicación del formato de verificación de requisitos mínimos de conformidad con el anterior punto.
4. Verificación y validación de los antecedentes judiciales, fiscales y disciplinarios del candidato o postulante a empleado público</t>
  </si>
  <si>
    <t>1. Actos Administrativos de los protocolos de vinculación establecidos por la Entidad o Autoridad competente (Si aplica).
2. Documentación dispuesta en el Sistema Integrado de Gestión de la Entidad, referente a los Manuales Específicos de Funciones y el formato de verificación de requisitos mínimos; existentes y vigentes.
3. Base de datos de la Policía Nacional de Colombia, Registraduría Nacional del Estado Civil, Contraloría General de la República y Procuraduría General.</t>
  </si>
  <si>
    <t>1. Revisión, actualización y modernización del Sistema Integrado de Gestión del proceso de Gestión Humana.
2. Verificación, seguimiento y control por parte del Líder del Proceso a la correcta implementación de las herramientas para el proceso de vinculación de empleados públicos en la planta de personal de la Entidad.</t>
  </si>
  <si>
    <t>Certificaciones Falsas. (Se refiere a que se suministre certificaciones con información falsa o inexacta para acreditar y obtener algún tipo de derecho diferente al de la posesión -ya que se contempló en el riego anterior-,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externas, sean naturales o jurídicas, como por ejemplo: falsedad en certificación de sueldo, salario, cargo, grado, etc.)</t>
  </si>
  <si>
    <t xml:space="preserve">1. Que el nivel de prestigio y credibilidad de la Entidad se deteriore generando un efecto bola de nieve, impactando negativamente.
2. Indagaciones e investigaciones derivadas de la acción u omisión de la falta, finalizando con sanciones de tipo administrativo, penal y disciplinario.
3. </t>
  </si>
  <si>
    <t xml:space="preserve">1. Documentación dispuesta en el Sistema Integrado de Gestión del proceso de Gestión Humana.
2. Sistema para la Administración de Personal de la Entidad - PERNO.
3. Enlaces de contacto con los diferentes actores que intervienen indirectamente con la administración de personal (Cajas de Compensación Familiar, E.P.S. Fondos de Pensiones y cesantías, entre otros. </t>
  </si>
  <si>
    <t>Número de inconsistencias encontradas / Número de inconsistencias solucionadas</t>
  </si>
  <si>
    <t>En el primer cuatrimestre se han encontrado las siguientes inconsistencias en el sistema perno: (4)
1 En el mes de enero al ingresar la planta temporal se presenta inconsistencias con funcionarios que habían estado en la anterior planta temporal. La ingeniera soporte separó las plantas temporales en temporal y temporal 1.
2. En el mes de febrero al presentarse cambio en el proceso de liquidación con el operador mi planilla se tuvo que ajustar el redondeo en los aportes de salud, pensión y régimen de solidaridad pensional antes de generar la nómina.
3 En el mes de abril al ingresar el  aumento masivo del incremento se detectó  que realizó el mismo en el empleo código 314  grado 04 de planta temporal sin haberlo efectuado, ya que este no tiene aumento, lo anterior se corrigió antes de general la nómina.
4. Inconsistencia en el retroactivo de sueldo cuando un funcionario es encargado ya estando en un encargo anterior ya que trae el retroactivo con el sueldo del primer encargo. Ejemplo: Julián Fonseca  paso de encargo planta fija a encargo planta temporal (en nómina de abril el  valor del retroactivo lo tomó con el sueldo del primer encargo al cual debe realizarse ajuste en el mes de mayo. Como acción correctiva debemos realizar  que el sistema realice los ajustes retroactivos pagando el valor correcta. Acción preventiva revisar cuando se encargue a un funcionario en un cargo.</t>
  </si>
  <si>
    <t>En el segundo cuatrimestre de 2017 no se presentaron inconsistencias en el sistema dispuesto para la administración de la planta de personas, situaciones administrativas y nómina.</t>
  </si>
  <si>
    <t>En el tercer cuatrimestre de 2017 no se presentaron inconsistencias en el sistema dispuesto para la administración de la planta de personas, situaciones administrativas y nómina.</t>
  </si>
  <si>
    <t>La entidad no adquiere los bienes y servicios que realmente necesita para el cumplimiento de su misionalidad.</t>
  </si>
  <si>
    <t>Según información allegada por la Dra. Gloria Cubillos mediante correo electrónico,  se logra verificar en la base actualizada lo siguiente: los ítems papelería, toners, carpetas y cajas están con fecha 2017, mobiliario con fecha a 2015 (de igual forma para el 2016 no se realizó compra de mobiliario), computadores y equipos de computo cuya actualización se encuentra a fecha año 2016,  y cafetería y aseo se encuentra a fecha año 2017.</t>
  </si>
  <si>
    <t>Según matriz de seguimiento, mediante la cual la Subdirección Administrativa realiza monitoreo a la ejecución contractual de la entidad, se puede identificar que se encuentran vigentes para el año 2017 los contratos referentes a cafetería y aseo, y vigilancia privada.</t>
  </si>
  <si>
    <t xml:space="preserve">1. No cumplir con los términos establecidos para cada una de las modalidades de la contratación.
2. Indebida revisión de los documentos que hacen parte de la etapa precontractual de cada proceso. </t>
  </si>
  <si>
    <t>Evitar que se realicen procesos de contratación no acordes con la normatividad vigente y/o que no estén debidamente soportados</t>
  </si>
  <si>
    <t>No se remite al área de Gestión Documental la documentación completa relacionada con los convenios celebrados por la Entidad.</t>
  </si>
  <si>
    <t>(Número de convenios radicados de conformidad con el check lista/ Número de convenios recibidos para archivar)*100</t>
  </si>
  <si>
    <t xml:space="preserve">Establecer un punto de control en el área de Gestión Documental, para que al momento de recepcionarse los expedientes; se  verifique que estén todas las piezas documentales que indica la lista de chequeo. </t>
  </si>
  <si>
    <t>Una vez verificada la lista de chequeo que se encuentra en los expedientes contractuales, se puede evidenciar que en lo corrido del año sólo 43 contratos no cumplen con el lleno de los requisitos.</t>
  </si>
  <si>
    <t>base de datos donde se realiza seguimiento y verificación de la existencia del formato  de supervisión dentro de las cuentas de cobro.</t>
  </si>
  <si>
    <t xml:space="preserve">Realizar, ajustar y complementar el análisis del sector, a través del cual se pueda evidenciar, que los requisitos habilitantes se encuentran debidamente soportados y fueron objeto de un estudio que determinó la exigencia de los mismo, en cada uno de los procesos de selección objeto a desarrollar. </t>
  </si>
  <si>
    <t>Análisis del Sector Ajustado</t>
  </si>
  <si>
    <t>Se lleva a cabo la debida publicación en calidad, en la carpeta del proceso de adquisición de bienes y servicios. Por lo que se hace vital la revisión de la aplicación de ambos, tanto de la guía como del formato.</t>
  </si>
  <si>
    <t xml:space="preserve">De acuerdo con el procedimiento de seguimiento a Procesos Judiciales, los abogados externos deben presentar un (1) informe mensual, actualmente se cuenta con 4 abogados externos, es decir que en el primer cuatrimestre se presentaron 16 informes, de los 16 esperados. Por lo tanto hay un cumplimiento del 100% en este primer período lo que equivale al 34% del total anual. </t>
  </si>
  <si>
    <t xml:space="preserve">En el tercer cuatrimestre del año 2017, de 16 informes que se espera sean entregados por los abogados externos, se han recibió 16 informes correspondientes a los meses de septiembre, octubre,  noviembre y diciembre. El cumplimiento es del 33% en el período y del 100% en el acumulado del año.                                                                                                                                                               
</t>
  </si>
  <si>
    <t>Guía para el manejo y la organización de Archivos de Gestión 2016 - CVP</t>
  </si>
  <si>
    <t>Formato Único de Inventario Documental (FUID)</t>
  </si>
  <si>
    <t>En el primer período se notificaron 5 Procesos en los cuales las CVP interviene, los cuales se encuentran debidamente registrados en el FUID en dicho período, con lo cual se da un cumplimiento del 100%  en el período, correspondiente al 34% anual acumulado.</t>
  </si>
  <si>
    <t>En el primer período se notificaron 7 Procesos en los cuales las CVP interviene, los cuales se encuentran debidamente registrados en el FUID en dicho período, con lo cual se da un cumplimiento del 100%  en el período, correspondiente al 37% anual acumulado.</t>
  </si>
  <si>
    <t>En el último período del año se notificaron 4 procesos judiciales a la Entidad, los cuales se encuentran debidamente registrados en el Formato Único de Inventario Documental FUID, alcanzando un cumplimiento del 33% en el período y del 100% en el acumulado del año.</t>
  </si>
  <si>
    <t xml:space="preserve">A través de la revisión de las auditorias internas y el seguimiento de las mismas </t>
  </si>
  <si>
    <t>El formato 208-CI-Ft-04 Programa Anual de Auditorías y Visitas Especiales se encuentra actualizado a 30 de agosto reportando 8 auditorías cerradas, 3 en ejecución, 1 pendiente de cierre y 2 pendientes para realizar su apertura los primeros días de septiembre.</t>
  </si>
  <si>
    <t xml:space="preserve">El cronograma de presentación de informes se encuentra actualizado a 30 de Abril y publicado en la carpeta de calidad en la ruta \\serv-cv11\calidad\13. PROCESO EVALUACIÓN DE LA GESTIÓN\DOCUMENTOS DE REFERENCIA y en \\serv-cv11\calidad\24. CRONOGRAMA  INFORMES\2017. Su divulgación se realizó a través de correo electrónico a cada uno de los jefes de los procesos.  </t>
  </si>
  <si>
    <t xml:space="preserve">El cronograma de presentación de informes se actualizó para el cuarto trimestre de 2017, la publicación de este documento en la carpeta de calidad se realizará durante el mes de diciembre. la divulgación se realizó a través de memorando enviado a cada uno de los jefes de los procesos y se socializará a a servidores y contratistas a través de correo electrónico durante el mes de diciembre. El seguimiento a la presentación de informes se encuentra en ejecución  </t>
  </si>
  <si>
    <t>Ejecutar las intervenciones priorizadas por la Secretaria Distrital del Hábitat, en las zonas definidas y con los recursos asignados, a través de los "procesos de Estudios y Diseños de infraestructura en espacio público a escala barrial" y los "procesos de Construcción de Obras de infraestructura en espacio público a escala barrial",  para contribuir al "Subprograma Mejoramiento Integral de Barrios, y al "Programa Intervenciones Integrales en el Hábitat"; mediante la gestión administrativa y operativa del "Proyecto de Inversión 208 Mejoramiento de Barrios"  y con el apoyo de los  equipos de trabajo por componente administrativo, técnico, SISOMA.</t>
  </si>
  <si>
    <t xml:space="preserve">
-Retrasos por causas imputables al contratista en la ejecución del plazo contractual  para la entrega de productos o entregas misionales.
.-Incumplimiento de las obligaciones contractuales, calidad del producto y especificaciones técnicas, SISOMA y sociales.  
</t>
  </si>
  <si>
    <t>El seguimiento y control a la supervisión es ejecutada  con el fin de prever y detectar las evidencias que soporten el cumplimiento de los requisitos de entrada, en los pliegos y condiciones por anexo técnico, SISOMA y Social, de los productos y/o servicios contratados con proveedores/terceros/ contratistas.</t>
  </si>
  <si>
    <t>1. Realizar mesas de trabajo mensuales entre supervisión, interventoría y obra o consultoría (De acuerdo a la programación entregada por contratista y los pliegos de condiciones).
2. Realizar comités de verificación de avance de productos a entregar (De acuerdo a la programación entregada por contratista y los pliegos de condiciones).
3. Realizar verificación de avance de productos en sitio, de acuerdo a la programación realizada por la Dirección.</t>
  </si>
  <si>
    <t>En el primer cuatrimestre de la vigencia 2017, se encuentran en ejecución 63 procesos de obras de infraestructura en espacio público a escala barrial, de los contratos de estudios &amp; diseños y obra que se encuentran en etapa de ejecución son: 
Contrato No. 606 de 2015.    
Contrato No. 605 de 2015.
Contrato No. 592 de 2015.
Contrato No. 597 de 2016.
Contrato No. 584 de 2016.
A la fecha de corte de 30 de abril de 2017, después de verificadas las actas de comité y las actas de supervisión de contratos,  se registran procesos de intervenciones en espacio público a escala barrial con retrasos &gt;= 10%.
El contrato 606 de 2015, presenta en enero de 2017 un atraso del 13,50%; teniendo en cuenta los frentes de mantenimiento que no se ejecutaron, sin estos el atraso es del 5,85%. En marzo de 2017, se radica por H.R. Ingeniería, un informe con CORDIS 2017ER5201,  que en la página 14 dice: "...el contratista alcanzo una meta física del 96%, con respecto al balance del contrato proyectado por la interventoría, dejando de ejecutar el 4% del mismo."
El contrato 605 de 2015, presentó en enero de 2017, una ejecución del 78,62% y un atraso del 20,38%. Para el mes de febrero se reportó un avance del 86,18% y un atraso del 11,82%. Por último, en el mes de marzo, la interventoría reportó una avance general del contrato a la fecha (10 de marzo de 2017), del 91,29% frente al 95%, según reprogramación de las prorrogas con la cuales se tiene un atraso del 3,71%.</t>
  </si>
  <si>
    <t xml:space="preserve">
- Retrasos en la priorización de zonas y las intervenciones a realizar por parte de la Secretaría Distrital del Hábitat
-La falta de Estudios y Diseños desarrollados con el propósito de comprometer los recursos para ejecutar las obras.
-La no aprobación de los avances y/o productos parciales por la Supervisión o la Interventoría para la programación de pagos.
-Incumplimiento en las entregas estipuladas de los avances y/o productos parciales por parte de los contratistas.
- La destinación desapropiada de  los recursos provenientes de los anticipos en las obras por tarde de los contratistas.
</t>
  </si>
  <si>
    <t>1. Plan de Adquisiciones y  certificados de 
Registros Presupuestales.
2. Seguimiento financiero en formato publicado en Calidad.
3. Ficha de seguimiento a la supervisión.</t>
  </si>
  <si>
    <t>El resultado del 13% en el seguimiento reportado, equivale:
A los pagos realizados en el primer cuatrimestre correspondiente a $18.605.408 de los recursos  comprometidos en infraestructura equivalentes a solo adiciones de contratos provenientes de otras vigencias correspondiente a $76.573.399.
El resultado del bajo compromiso de los recursos en el tipo de gasto infraestructura, se debe al proceso de priorización de intervenciones a ejecutar por parte de la Secretaría Distrital del Hábitat; por lo cual se esta presentando el riesgo financiero.</t>
  </si>
  <si>
    <t xml:space="preserve">El 58% resultado del indicador, corresponde a los giros financieros por el valor de $44,415,463, realizados a los compromisos en el tipo de gasto infraestructura  por el valor de $76,573,399. En el análisis se identifica que las acciones planteadas para mitigar el riesgo financiero no se lograron ejecutar en los tiempos establecidos, debido  a que la priorización con la Secretaría Distrital del Hábitat, los estudios de previabilidad, la proyección de los estudios previos a la contratación y el tiempo para la publicación de la contratación de servicios y/o productos a terceros, requirió de 7 meses para lograr los objetivos del Plan de Acción de Gestión y  se continua con la determinación de los recursos disponibles. 
Los recursos disponibles incrementaron debido a la adición de $3.000.000.000 por el detalle de la fuente 146- Recursos del balance de libre destinación.
En el mes de agosto, se evaluaron 90 ofertas del proceso CVP-LP-006-2017 Reparaciones locativas a salones comunales; 19 ofertas del concurso de méritos CVP-CM-002-2017 para la contratación de la interventoría a estos salones comunales, y la oferta más económica de la mínima cuantía CVP-IPMC-008-2017 con el servicio a contrata estudio de suelos del salón comunal barrio Caracolí. Estos procesos se adjudicaron el día 25 de agosto de 2017. Sin embargo el Certificado del  Registro Presupuestal no fue emitido en el mes de agosto por la Subdirección Financiera.
Como resultado del Plan Operativo de Actividades, también se logro la aprobación por la Dirección Corporativa y CID de los estudios previos y los anexos técnicos . Se logró la siguiente publicación  CVP-LP-007-2017, el día 15 de agosto en el SECOP correspondiente a la  Segunda licitación de reparaciones locativas en 10 salones comunales.
El 16 de agosto se logró la publicación en el Secop del proceso de contratación CVP-LP-008-2017 para lograr la adjudicación a terceros de la construcción de 13 Códigos de Identificación Vial priorizados por la Secretaria Distrital del Hábitat. 
</t>
  </si>
  <si>
    <t xml:space="preserve">Presentación de información y/o datos falsos ante quien lo solicite (entidades externas, organismos de control y la ciudadanía). </t>
  </si>
  <si>
    <t xml:space="preserve">Inadecuada Gestión de la Entidad </t>
  </si>
  <si>
    <t>Sistema de información (SEGPLAN)</t>
  </si>
  <si>
    <t xml:space="preserve">Verificar la información reportada por las Direcciones, de manera que corresponda a lo formulado y registrado en los sistemas PREDIS y SEGPLAN. </t>
  </si>
  <si>
    <t>Para los recursos físicos, administrarlos  y controlarlos en condiciones de economía, eficacia, eficiencia y transparencia con el  propósito de mantener y proteger los bienes muebles e inmuebles, racionalizar el gasto que genera la operación de los procesos de la  Entidad  y apoyarlos con el suministro de los servicios generales que estos requieran. Para los recursos financieros, administrarlos a través de la adecuada programación anual de caja,  la gestión de la cartera, el pago oportuno de obligaciones con terceros y la consolidación y registro de las operaciones financiera, de conformidad con los principios y normatividad legal vigente.</t>
  </si>
  <si>
    <t>Verificar que los sistemas de información cumplen la política de seguridad en el aspecto de acceso (quien soy) y autorización (que puedo hacer).</t>
  </si>
  <si>
    <t xml:space="preserve">Durante el periodo, se llevaron a cabo controles como:
Se verificó el listado de personal activo, de manera que aquellos que no tienen vinculo contractual, estén desactivados. 
El personal que hace parte d ela Caja de la vivienda Popular, que utiliza sistemas de Información, se deben registrar previamente a través de un computador, en el cual se autentica con usuario y contraseña, inactivando las cuentas en el momento de la finalización de su gestión. 
Cada sistema de información, requiere de un usuario y contraseña, el cual es diferente a las credenciales utilizadas para ingresar al computador. </t>
  </si>
  <si>
    <t xml:space="preserve">Durante el periodo, se llevaron a cabo controles como:
Se verificó el listado de personal activo, de manera que aquellos que no tienen vinculo contractual, estén desactivados. 
El personal que hace parte d ela Caja de la vivienda Popular, que utiliza sistemas de Información, se deben registrar previamente a través de un computador, en el cual se autentica con usuario y contraseña, inactivando las cuentas en el momento de la finalización de su gestión. Adicionalmente, se configuró una regla que exige el cambio de la contraseña periódicamente y que además cumpla ciertos parámetros para que ésta sea segura.
Cada sistema de información, requiere de un usuario y contraseña, el cual es diferente a las credenciales utilizadas para ingresar al computador. </t>
  </si>
  <si>
    <t xml:space="preserve">Correo electrónico de notificación para acceso y uso de plataforma tecnológica que se tenga a disposición </t>
  </si>
  <si>
    <t>Envío del correo por parte del director o a quién autorice para solicitar accesos a los sistemas de información de la entidad.</t>
  </si>
  <si>
    <t>Correo electrónico de notificación de ampliación de vencimientos de cuenta como de permisos asignados sobre sistemas de información</t>
  </si>
  <si>
    <t>CUANTITATIVO: Número mensual - CUALITATIVO  informes con reportes mensual</t>
  </si>
  <si>
    <t>1. Realizar monitoreo mensual de las diferentes plataformas digitales y un plan de mejoramiento para aumentar visitas e interacciones, según metas de la vigencia.  
2.Iniciar estrategias de divulgación con un enfoque más visual y que facilite accesibilidad al usuario. 
3. Generar campañas para dar a conocer las secciones de interacción en página web y redes sociales en el marco de Ley de Transparencia a fin que el ciudadano conozca cómo acceder a la información y como interactuar.                                                         4. Divulgar los mecanismos de presentación
directa de solicitudes, quejas y reclamos y el  mecanismo de seguimiento a las PQR.</t>
  </si>
  <si>
    <t xml:space="preserve">Se inició estrategia de divulgación del componente de Contratación Pública
Se elaboró un tutorial en video (SECOP) para acceder a los procesos de contratación de la CVP y se divulgo a la ciudadanía a través de diferentes medios (pagina web, redes sociales y canales internos). 
Se divulgó por los diferentes canales (Página web y redes sociales) la Rendición de cuentas del sector Hábitat y de la Administración Distrital, en sus diferentes etapas, dando acceso en directo, a la ciudadanía, para interactuar en caso de requerirse, a través de comentarios y preguntas. 
Se generó campaña en redes sociales para sensibilizar a la Caja de la Vivienda Popular,  sobre Ley de Transparencia.
Se divulgó a través de página web y redes sociales, el mecanismo de acceso para que el ciudadano interactúe a través de solicitudes y consultas - PQRS, acceda a información de misionales, informes de gestión, etc. 
Se realizó Reporte mensual a las visitas, en página web y redes sociales a fin de aumentar los niveles de interacción con el ciudadano en la comunicación digital, estableciendo un Plan de Mejoramiento del proceso, para generar mayor consulta y visitas en las mismas. </t>
  </si>
  <si>
    <t xml:space="preserve">1. Realizar monitoreo mensual de las diferentes plataformas digitales y un plan de mejoramiento para aumentar visitas e interacciones, según metas de la vigencia.  
En el marco del Proyecto 943 de Transparencia, se realizó apoyo en la administración y gestión de los contenidos a publicar en la Página WEB conforme al cumplimiento de la Ley 1712 de 2014 y la guía 3.0 de Gobierno en Línea, para ello se llevó un control de actualizaciones y fecha de recepción de la información en la Oficina Asesora de Comunicaciones para su respectiva publicación de acuerdo con el Esquema de Publicación de Información.
Siguiendo los compromisos de la OAC para el plan Anti-corrupción, se elaboró el reporte consolidado del segundo cuatrimestre de 2017 evidenciando la evolución no solamente en el aumento de los usuarios que visitan al portal sino también el análisis del aumento en el impacto que estamos teniendo en dispositivos móviles.
Ver informe en https://drive.google.com/file/d/0B01Yl8a_YfVUSlQyRXdJTDFwckE/view
2.Iniciar estrategias de divulgación con un enfoque más visual y que facilite accesibilidad al usuario. 
Se avanzó en las estrategias con enfoque visual, a partir del diseño de secciones como el banner principal en el Home. Adicionalmente se diseñó un menú secundario muy visual, que presenta al usuario la opción de acceder a la información de las cuatro direcciones misionales a través de iconos. 
Se aumentó la frecuencia de actualización de noticias, la principal y las secundarias incluyen imagen de alta calidad, fecha de publicación y lead para ofrécele al usuario el tema principal. 
Algo a destacar es la sección de PQRS que se diseñó con campos interactivos y ventanas emergentes, para facilitarle al usuario el acceso al sistema SDQS. 
El mapa Territorios CVP es una sección nueva en el 2017, se diseñó con el fin de dar a conocer los proyectos de forma georreferenciada.
La página además cuenta con feeds para redes sociales, que muestran la actualización de contenido en video, por ejemplo. 
Evidencia http://www.cajaviviendapopular.gov.co/
3. Generar campañas para dar a conocer las secciones de interacción en página web y redes sociales en el marco de Ley de Transparencia a fin que el ciudadano conozca cómo acceder a la información y como interactuar.                                                      
Se realizó la administración de las redes sociales de la Caja de la Vivienda Popular y la generación de contenidos visuales y su publicación, de acuerdo con los lineamientos de las estrategias de comunicación externa e interna de la Oficina Asesora de Comunicaciones, y las áreas misionales. 
Se evidencia un crecimiento de las comunidades en línea de las redes sociales de la entidad, a partir de la divulgación proactiva de los objetivos, avances, metas, logros, beneficiarios, eventos de las áreas misionales, incluyendo actividades de interacción y respuesta a solicitudes de información.
***Registro de evidencia: Informes de interacción de la página web y de redes sociales. 
El reporte de las métricas se encuentra en \\serv-cv11\comunicaciones\2017\PAAC 2017
Por ejemplo en el mes de mayo, se consiguió 2.0K impresiones por día, se consiguió 4 clics en el enlace por día, en promedio, se consiguió 19 Retweets por día y en promedio, se consiguió 15 me gusta por día.
En el mes de junio, aumentaron en 58.2K impresiones por día, se lograron 4 clics en el enlace por día, aumentaron a 32 Retweets por día y en promedio se consiguió 32 me gusta por día.
Adicionalmente, se realizó el cubrimiento de eventos a través de las redes sociales de la entidad, captando testimonios, imágenes, videos, usando herramientas innovadoras como transmisión en vivo por Internet en los espacios de participación ciudadana, foros, entre otras actividades requeridas por la Oficina Asesora de Comunicaciones.
</t>
  </si>
  <si>
    <t>De acuerdo con los informes de estadísticos de la página web, y redes sociales se aumentaron los  niveles de visitas en las plataformas digitales respecto al año anterior. 
Durante el periodo se realizaron acciones para aumentar el conocimiento ciudadano sobre  éstos canales de comunicación digital de acceso gratuito y permanente en el tiempo
 Si bien hay bajos niveles de control social usando plataformas digitales, la estrategia de participación de Rendición de Cuentas de 2017 de la entidad puso a disposición de la ciudadanía en redes sociales y en la página web, el Informe de Gestión 2017, la transmisión en Internet en directo de la Audiencia Pública, a la cual pueden acceder desde cualquier dispositivo y en cualquier momento, así como los videos y presentaciones que expusieron en la Audiencia del 16 de Diciembre.</t>
  </si>
  <si>
    <t>COMUNICACIONES
Desactualización de versiones y parches de seguridad de los diferentes componentes de la página web
Debilidades en la Gestión de usuriarios y contraseñas a nivel de aplicación(es) y base de datos
Huecos  de Seguridad de la aplicación(es)
TIC
Desactualización de certificados
Desactualización de parches en el sistema operativo
Debilidades en la configuración de apache</t>
  </si>
  <si>
    <t>La integridad de la información publicada puede verse afectada ante los grupos de interés y la indisponibilidad en el servicio.</t>
  </si>
  <si>
    <t xml:space="preserve">
COMUNICACIONES
1.  Realizar la actualización del sitio web tan pronto como estén disponibles
nuevos plugin o versión de CMSs.
Evidencia: Cuadro de Seguimiento mensual
2. Hacer copias de seguridad fiables y seguras
del sitio web.
Evidencia: Backup´s semanales
TIC
Actualización de certificados
Evidencia: Informe de certificados actualizados 
Actualización de parches en el sistema operativo
Evidencia: Cuadro de seguimiento mensual
Configuración del apache
Evidencia:  Cuadro de seguimiento mensual
COMUNICACIONES Y TIC
Realizar un protocolo de contingencia
</t>
  </si>
  <si>
    <t>COMUNICACIONES
1.  Realizar la actualización del sitio web tan pronto como estén disponibles
nuevos plugin o versión de CMSs.
Evidencia: Cuadro de Seguimiento mensual
2. Hacer copias de seguridad fiables y seguras
del sitio web.
Evidencia: Backup´s semanales
TIC
Actualización de certificados
Evidencia: Informe de certificados actualizados 
Actualización de parches en el sistema operativo
Evidencia: Cuadro de seguimiento mensual
Configuración del apache
Evidencia:  Cuadro de seguimiento mensual
COMUNICACIONES Y TIC
Realizar un protocolo de contingencia</t>
  </si>
  <si>
    <t xml:space="preserve">1. Se actualizan los temas gráficos y módulos utilizados dentro de la Distribución Distrital Govimentum, garantizando el correcto funcionamiento del portal y la articulación e integración de sistemas de información y servicios.  
2. Se realiza un Backup semanal de las bases de datos utilizadas dentro del portal web, y también de todos los archivos que se alojan dentro del mismo, con el fin de evitar perdidas de información en caso de un posible ataque. </t>
  </si>
  <si>
    <t xml:space="preserve">1. Se actualizó el núcleo del CMS Drupal a su versión más reciente 7.56. Con esta versión se corrigen diferentes vulnerabilidades de seguridad . 
2.Se actualizan los temas gráficos y módulos utilizados dentro de la Distribución Distrital Govimentum, garantizando el correcto funcionamiento del portal y la articulación e integración de sistemas de información y servicios.  
3. Se realiza un Backup semanal de las bases de datos utilizadas dentro del portal web, y también de todos los archivos que se alojan dentro del mismo, con el fin de evitar perdidas de información en caso de un posible ataque. </t>
  </si>
  <si>
    <t xml:space="preserve">1. Se actualizó el núcleo del CMS Drupal a su versión más reciente 7.56. Con esta versión se corrigen diferentes vulnerabilidades de seguridad  y se actualizan los temas gráficos y módulos utilizados dentro de la Distribución Distrital Govimentum, garantizando el correcto funcionamiento del portal y la articulación e integración de sistemas de información y servicios.  
2. Se realiza un Backup semanal de las bases de datos utilizadas dentro del portal web, y también de todos los archivos que se alojan dentro del mismo, con el fin de evitar perdidas de información en caso de un posible ataque. </t>
  </si>
  <si>
    <t>Elaboró / cargo: Todos los Procesos</t>
  </si>
  <si>
    <t>Reviso:  Oficina Asesora Planeación - Control Interno</t>
  </si>
  <si>
    <t xml:space="preserve">Aprobó/cargo: Oficina Asesora de Planeación </t>
  </si>
  <si>
    <t>Fecha: 02/01/2018</t>
  </si>
  <si>
    <t>Fecha: 12/01/2018</t>
  </si>
  <si>
    <t>Fecha: 16/01/2018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</si>
</sst>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25" x14ac:knownFonts="1">
    <font>
      <sz val="10"/>
      <name val="Arial"/>
    </font>
    <font>
      <sz val="11"/>
      <color theme="1"/>
      <name val="Calibri"/>
      <family val="2"/>
      <scheme val="minor"/>
    </font>
    <font>
      <sz val="10"/>
      <name val="Arial"/>
      <family val="2"/>
    </font>
    <font>
      <b/>
      <sz val="10"/>
      <name val="Arial"/>
      <family val="2"/>
    </font>
    <font>
      <b/>
      <sz val="12"/>
      <name val="Arial"/>
      <family val="2"/>
    </font>
    <font>
      <b/>
      <sz val="8"/>
      <color rgb="FF000000"/>
      <name val="Tahoma"/>
      <family val="2"/>
    </font>
    <font>
      <sz val="8"/>
      <color rgb="FF000000"/>
      <name val="Tahoma"/>
      <family val="2"/>
    </font>
    <font>
      <b/>
      <sz val="11"/>
      <name val="Arial"/>
      <family val="2"/>
    </font>
    <font>
      <sz val="12"/>
      <color theme="0"/>
      <name val="Arial"/>
      <family val="2"/>
    </font>
    <font>
      <b/>
      <sz val="11"/>
      <color theme="0"/>
      <name val="Arial"/>
      <family val="2"/>
    </font>
    <font>
      <sz val="11"/>
      <color theme="1"/>
      <name val="Arial"/>
      <family val="2"/>
    </font>
    <font>
      <sz val="11"/>
      <name val="Arial"/>
      <family val="2"/>
    </font>
    <font>
      <sz val="24"/>
      <name val="Arial"/>
      <family val="2"/>
    </font>
    <font>
      <b/>
      <sz val="24"/>
      <name val="Arial"/>
      <family val="2"/>
    </font>
    <font>
      <b/>
      <sz val="14"/>
      <name val="Arial"/>
      <family val="2"/>
    </font>
    <font>
      <u/>
      <sz val="10"/>
      <color theme="10"/>
      <name val="Arial"/>
      <family val="2"/>
    </font>
    <font>
      <u/>
      <sz val="11"/>
      <color theme="10"/>
      <name val="Arial"/>
      <family val="2"/>
    </font>
    <font>
      <sz val="9"/>
      <name val="Arial"/>
      <family val="2"/>
    </font>
    <font>
      <b/>
      <sz val="9"/>
      <color theme="0"/>
      <name val="Arial"/>
      <family val="2"/>
    </font>
    <font>
      <sz val="9"/>
      <color theme="0"/>
      <name val="Arial"/>
      <family val="2"/>
    </font>
    <font>
      <b/>
      <sz val="9"/>
      <color indexed="81"/>
      <name val="Tahoma"/>
      <family val="2"/>
    </font>
    <font>
      <sz val="9"/>
      <color indexed="81"/>
      <name val="Tahoma"/>
      <family val="2"/>
    </font>
    <font>
      <sz val="10"/>
      <name val="Arial"/>
    </font>
    <font>
      <sz val="9"/>
      <color indexed="81"/>
      <name val="Tahoma"/>
    </font>
    <font>
      <b/>
      <sz val="9"/>
      <color indexed="81"/>
      <name val="Tahoma"/>
    </font>
  </fonts>
  <fills count="13">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thin">
        <color auto="1"/>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thin">
        <color rgb="FF000000"/>
      </right>
      <top style="thin">
        <color indexed="64"/>
      </top>
      <bottom/>
      <diagonal/>
    </border>
  </borders>
  <cellStyleXfs count="10">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5" fillId="0" borderId="0" applyNumberFormat="0" applyFill="0" applyBorder="0" applyAlignment="0" applyProtection="0"/>
    <xf numFmtId="0" fontId="2" fillId="0" borderId="0"/>
    <xf numFmtId="9" fontId="22" fillId="0" borderId="0" applyFont="0" applyFill="0" applyBorder="0" applyAlignment="0" applyProtection="0"/>
  </cellStyleXfs>
  <cellXfs count="215">
    <xf numFmtId="0" fontId="0" fillId="0" borderId="0" xfId="0"/>
    <xf numFmtId="0" fontId="2" fillId="0" borderId="0" xfId="0" applyFont="1"/>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Fill="1"/>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2" fillId="0" borderId="0" xfId="0" applyNumberFormat="1" applyFont="1"/>
    <xf numFmtId="0" fontId="3" fillId="0" borderId="0" xfId="0" applyFont="1" applyAlignment="1">
      <alignment vertical="center" wrapText="1"/>
    </xf>
    <xf numFmtId="0" fontId="3" fillId="2" borderId="1" xfId="0" applyFont="1" applyFill="1" applyBorder="1" applyAlignment="1">
      <alignment horizontal="center" vertical="center"/>
    </xf>
    <xf numFmtId="0" fontId="3" fillId="0" borderId="0"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wrapText="1"/>
    </xf>
    <xf numFmtId="9" fontId="11" fillId="4"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8" borderId="1" xfId="0" applyNumberFormat="1" applyFont="1" applyFill="1" applyBorder="1" applyAlignment="1" applyProtection="1">
      <alignment horizontal="center" vertical="center" wrapText="1"/>
      <protection locked="0"/>
    </xf>
    <xf numFmtId="0" fontId="11" fillId="7"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11" borderId="30" xfId="0" applyFont="1" applyFill="1" applyBorder="1" applyAlignment="1">
      <alignment horizontal="center" vertical="center" wrapText="1"/>
    </xf>
    <xf numFmtId="0" fontId="11" fillId="0" borderId="29" xfId="0" applyFont="1" applyFill="1" applyBorder="1" applyAlignment="1">
      <alignment horizontal="center" vertical="center" wrapText="1"/>
    </xf>
    <xf numFmtId="9" fontId="11" fillId="9" borderId="1" xfId="0" applyNumberFormat="1" applyFont="1" applyFill="1" applyBorder="1" applyAlignment="1">
      <alignment horizontal="center" vertical="center" wrapText="1"/>
    </xf>
    <xf numFmtId="0" fontId="11" fillId="0" borderId="28" xfId="0" applyFont="1" applyBorder="1" applyAlignment="1">
      <alignment horizontal="center" vertical="center" wrapText="1"/>
    </xf>
    <xf numFmtId="0" fontId="11" fillId="11" borderId="30" xfId="1" applyFont="1" applyFill="1" applyBorder="1" applyAlignment="1">
      <alignment horizontal="center" vertical="center" wrapText="1"/>
    </xf>
    <xf numFmtId="0" fontId="11" fillId="0" borderId="0" xfId="0" applyFont="1" applyAlignment="1">
      <alignment horizontal="center" vertical="center" wrapText="1"/>
    </xf>
    <xf numFmtId="0" fontId="11" fillId="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6" fillId="0" borderId="1" xfId="7" applyNumberFormat="1" applyFont="1" applyFill="1" applyBorder="1" applyAlignment="1" applyProtection="1">
      <alignment horizontal="center" vertical="center" wrapText="1"/>
      <protection locked="0"/>
    </xf>
    <xf numFmtId="0" fontId="11" fillId="0" borderId="6"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9" fontId="11" fillId="3" borderId="1" xfId="3" applyFont="1" applyFill="1" applyBorder="1" applyAlignment="1">
      <alignment horizontal="center" vertical="center" wrapText="1"/>
    </xf>
    <xf numFmtId="0" fontId="11" fillId="11"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0" borderId="1" xfId="0" applyNumberFormat="1" applyFont="1" applyFill="1" applyBorder="1" applyAlignment="1" applyProtection="1">
      <alignment vertical="center" wrapText="1"/>
      <protection locked="0"/>
    </xf>
    <xf numFmtId="0" fontId="11" fillId="0" borderId="1" xfId="0" applyNumberFormat="1"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11" fillId="0" borderId="17" xfId="0" applyFont="1" applyBorder="1" applyAlignment="1">
      <alignment horizontal="left" vertical="center" wrapText="1"/>
    </xf>
    <xf numFmtId="49" fontId="11" fillId="0" borderId="1" xfId="0" applyNumberFormat="1" applyFont="1" applyFill="1" applyBorder="1" applyAlignment="1" applyProtection="1">
      <alignment horizontal="left" vertical="center" wrapText="1"/>
      <protection locked="0"/>
    </xf>
    <xf numFmtId="0" fontId="11" fillId="0" borderId="14" xfId="0" applyFont="1" applyBorder="1" applyAlignment="1">
      <alignment horizontal="left" vertical="center" wrapText="1"/>
    </xf>
    <xf numFmtId="9" fontId="11" fillId="11"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9" fontId="11" fillId="11"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horizontal="justify" vertical="center" wrapText="1"/>
      <protection locked="0"/>
    </xf>
    <xf numFmtId="0" fontId="11" fillId="0" borderId="1" xfId="0" quotePrefix="1" applyNumberFormat="1" applyFont="1" applyFill="1" applyBorder="1" applyAlignment="1" applyProtection="1">
      <alignment horizontal="lef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9" fontId="11" fillId="10" borderId="1" xfId="0" applyNumberFormat="1" applyFont="1" applyFill="1" applyBorder="1" applyAlignment="1">
      <alignment horizontal="center" vertical="center" wrapText="1"/>
    </xf>
    <xf numFmtId="9" fontId="11" fillId="12"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3" xfId="0" applyNumberFormat="1"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8" fillId="5" borderId="1" xfId="0" applyFont="1" applyFill="1" applyBorder="1" applyAlignment="1">
      <alignment horizontal="left" vertical="top" wrapText="1"/>
    </xf>
    <xf numFmtId="0" fontId="11" fillId="0" borderId="1" xfId="0" applyFont="1" applyBorder="1" applyAlignment="1">
      <alignment vertical="center" wrapText="1"/>
    </xf>
    <xf numFmtId="0" fontId="11" fillId="0" borderId="1" xfId="0" applyFont="1" applyFill="1" applyBorder="1" applyAlignment="1">
      <alignment horizontal="justify" vertical="center" wrapText="1"/>
    </xf>
    <xf numFmtId="0" fontId="11" fillId="11" borderId="1" xfId="0" applyFont="1" applyFill="1" applyBorder="1" applyAlignment="1">
      <alignment vertical="center" wrapText="1"/>
    </xf>
    <xf numFmtId="0" fontId="11" fillId="11" borderId="1" xfId="0" applyNumberFormat="1" applyFont="1" applyFill="1" applyBorder="1" applyAlignment="1" applyProtection="1">
      <alignment horizontal="left" vertical="center" wrapText="1"/>
      <protection locked="0"/>
    </xf>
    <xf numFmtId="0" fontId="11" fillId="3" borderId="1" xfId="0" applyFont="1" applyFill="1" applyBorder="1" applyAlignment="1">
      <alignment horizontal="left" vertical="center" wrapText="1"/>
    </xf>
    <xf numFmtId="10" fontId="11" fillId="3" borderId="1" xfId="3" applyNumberFormat="1" applyFont="1" applyFill="1" applyBorder="1" applyAlignment="1">
      <alignment horizontal="left" vertical="center" wrapText="1"/>
    </xf>
    <xf numFmtId="0" fontId="11" fillId="0" borderId="1" xfId="0" applyFont="1" applyBorder="1" applyAlignment="1">
      <alignment horizontal="justify" vertical="center" wrapText="1"/>
    </xf>
    <xf numFmtId="165" fontId="11" fillId="4"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0" fontId="11" fillId="10" borderId="1" xfId="0" applyFont="1" applyFill="1" applyBorder="1" applyAlignment="1">
      <alignment horizontal="left" vertical="center" wrapText="1"/>
    </xf>
    <xf numFmtId="0" fontId="11" fillId="0" borderId="13" xfId="0" applyFont="1" applyFill="1" applyBorder="1" applyAlignment="1">
      <alignment horizontal="center" vertical="center" wrapText="1"/>
    </xf>
    <xf numFmtId="9" fontId="11" fillId="0" borderId="1" xfId="9" applyFont="1" applyFill="1" applyBorder="1" applyAlignment="1">
      <alignment horizontal="center" vertical="center" wrapText="1"/>
    </xf>
    <xf numFmtId="0" fontId="11" fillId="11" borderId="16" xfId="1" applyFont="1" applyFill="1" applyBorder="1" applyAlignment="1">
      <alignment horizontal="center" vertical="center" wrapText="1"/>
    </xf>
    <xf numFmtId="0" fontId="11" fillId="0" borderId="31" xfId="0" applyFont="1" applyBorder="1" applyAlignment="1">
      <alignment horizontal="center" vertical="center" wrapText="1"/>
    </xf>
    <xf numFmtId="0" fontId="11" fillId="11" borderId="15" xfId="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2" fillId="3" borderId="1" xfId="0" applyNumberFormat="1"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9" applyFont="1" applyFill="1" applyBorder="1" applyAlignment="1" applyProtection="1">
      <alignment horizontal="center" vertical="center" wrapText="1"/>
      <protection locked="0"/>
    </xf>
    <xf numFmtId="0" fontId="11" fillId="9"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0" borderId="10"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1"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0" borderId="13" xfId="0" applyNumberFormat="1" applyFont="1" applyFill="1" applyBorder="1" applyAlignment="1" applyProtection="1">
      <alignment horizontal="center" vertical="center" wrapText="1"/>
      <protection locked="0"/>
    </xf>
    <xf numFmtId="0" fontId="11" fillId="0" borderId="14" xfId="0" applyNumberFormat="1" applyFont="1" applyFill="1" applyBorder="1" applyAlignment="1" applyProtection="1">
      <alignment horizontal="center" vertical="center" wrapText="1"/>
      <protection locked="0"/>
    </xf>
    <xf numFmtId="0" fontId="11" fillId="0" borderId="13" xfId="0" applyFont="1" applyFill="1" applyBorder="1" applyAlignment="1">
      <alignment horizontal="center" vertical="center" wrapText="1"/>
    </xf>
    <xf numFmtId="0" fontId="11"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5" borderId="0"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1" fillId="8" borderId="13" xfId="0" applyNumberFormat="1" applyFont="1" applyFill="1" applyBorder="1" applyAlignment="1" applyProtection="1">
      <alignment horizontal="center" vertical="center" wrapText="1"/>
      <protection locked="0"/>
    </xf>
    <xf numFmtId="0" fontId="11" fillId="8" borderId="14" xfId="0" applyNumberFormat="1"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left" vertical="center"/>
    </xf>
    <xf numFmtId="0" fontId="9" fillId="5" borderId="13" xfId="1" applyFont="1" applyFill="1" applyBorder="1" applyAlignment="1">
      <alignment horizontal="center" vertical="center" wrapText="1"/>
    </xf>
    <xf numFmtId="0" fontId="9" fillId="5" borderId="14"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cellXfs>
  <cellStyles count="10">
    <cellStyle name="Hipervínculo" xfId="7" builtinId="8"/>
    <cellStyle name="Millares 2" xfId="2"/>
    <cellStyle name="Normal" xfId="0" builtinId="0"/>
    <cellStyle name="Normal 2" xfId="4"/>
    <cellStyle name="Normal 2 2" xfId="1"/>
    <cellStyle name="Normal 3" xfId="8"/>
    <cellStyle name="Normal 4" xfId="6"/>
    <cellStyle name="Porcentaje" xfId="9" builtinId="5"/>
    <cellStyle name="Porcentaje 2" xfId="3"/>
    <cellStyle name="Porcentual 2" xfId="5"/>
  </cellStyles>
  <dxfs count="4">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planeacion\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planeacion\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aMejia/Desktop/informe%20de%20actividades/septiembre/plan%20anticorrupcion/Matriz%20Anticorrupci&#243;n%20y%20Atenci&#243;n%20al%20Ciudadano%20-%20Jur&#237;dica%20%20Agosto%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mgarcia\AppData\Downloads\ACTAS%20REUNIONES%20ENERO-ABRIL%202017.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60" zoomScaleNormal="60" zoomScaleSheetLayoutView="55" workbookViewId="0">
      <selection activeCell="C5" sqref="C5:M11"/>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3" customWidth="1"/>
    <col min="11" max="12" width="24.7109375" style="1" customWidth="1"/>
    <col min="13" max="13" width="24.7109375" style="3" customWidth="1"/>
    <col min="14" max="15" width="24.7109375" style="1" customWidth="1"/>
    <col min="16" max="16" width="24.7109375" style="6" customWidth="1"/>
    <col min="17" max="18" width="24.7109375" style="3"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3" customWidth="1"/>
    <col min="66" max="66" width="14" style="3" customWidth="1"/>
    <col min="67" max="67" width="14.7109375" style="3" customWidth="1"/>
    <col min="68" max="16384" width="11.42578125" style="1"/>
  </cols>
  <sheetData>
    <row r="1" spans="3:48" ht="30" customHeight="1" x14ac:dyDescent="0.2">
      <c r="C1" s="116"/>
      <c r="D1" s="117"/>
      <c r="E1" s="122" t="s">
        <v>137</v>
      </c>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3"/>
      <c r="AU1" s="128" t="s">
        <v>122</v>
      </c>
      <c r="AV1" s="128"/>
    </row>
    <row r="2" spans="3:48" ht="30" customHeight="1" x14ac:dyDescent="0.2">
      <c r="C2" s="118"/>
      <c r="D2" s="119"/>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5"/>
      <c r="AU2" s="2" t="s">
        <v>135</v>
      </c>
      <c r="AV2" s="2" t="s">
        <v>124</v>
      </c>
    </row>
    <row r="3" spans="3:48" ht="30" customHeight="1" x14ac:dyDescent="0.2">
      <c r="C3" s="120"/>
      <c r="D3" s="121"/>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7"/>
      <c r="AU3" s="128" t="s">
        <v>136</v>
      </c>
      <c r="AV3" s="128"/>
    </row>
    <row r="4" spans="3:48" ht="13.5" thickBot="1" x14ac:dyDescent="0.25"/>
    <row r="5" spans="3:48" ht="60" customHeight="1" x14ac:dyDescent="0.2">
      <c r="C5" s="129" t="s">
        <v>681</v>
      </c>
      <c r="D5" s="130"/>
      <c r="E5" s="130"/>
      <c r="F5" s="130"/>
      <c r="G5" s="130"/>
      <c r="H5" s="130"/>
      <c r="I5" s="130"/>
      <c r="J5" s="130"/>
      <c r="K5" s="130"/>
      <c r="L5" s="130"/>
      <c r="M5" s="131"/>
    </row>
    <row r="6" spans="3:48" ht="60" customHeight="1" x14ac:dyDescent="0.2">
      <c r="C6" s="132"/>
      <c r="D6" s="133"/>
      <c r="E6" s="133"/>
      <c r="F6" s="133"/>
      <c r="G6" s="133"/>
      <c r="H6" s="133"/>
      <c r="I6" s="133"/>
      <c r="J6" s="133"/>
      <c r="K6" s="133"/>
      <c r="L6" s="133"/>
      <c r="M6" s="134"/>
    </row>
    <row r="7" spans="3:48" ht="60" customHeight="1" x14ac:dyDescent="0.2">
      <c r="C7" s="132"/>
      <c r="D7" s="133"/>
      <c r="E7" s="133"/>
      <c r="F7" s="133"/>
      <c r="G7" s="133"/>
      <c r="H7" s="133"/>
      <c r="I7" s="133"/>
      <c r="J7" s="133"/>
      <c r="K7" s="133"/>
      <c r="L7" s="133"/>
      <c r="M7" s="134"/>
    </row>
    <row r="8" spans="3:48" ht="60" customHeight="1" x14ac:dyDescent="0.2">
      <c r="C8" s="132"/>
      <c r="D8" s="133"/>
      <c r="E8" s="133"/>
      <c r="F8" s="133"/>
      <c r="G8" s="133"/>
      <c r="H8" s="133"/>
      <c r="I8" s="133"/>
      <c r="J8" s="133"/>
      <c r="K8" s="133"/>
      <c r="L8" s="133"/>
      <c r="M8" s="134"/>
    </row>
    <row r="9" spans="3:48" ht="60" customHeight="1" x14ac:dyDescent="0.2">
      <c r="C9" s="132"/>
      <c r="D9" s="133"/>
      <c r="E9" s="133"/>
      <c r="F9" s="133"/>
      <c r="G9" s="133"/>
      <c r="H9" s="133"/>
      <c r="I9" s="133"/>
      <c r="J9" s="133"/>
      <c r="K9" s="133"/>
      <c r="L9" s="133"/>
      <c r="M9" s="134"/>
    </row>
    <row r="10" spans="3:48" ht="60" customHeight="1" x14ac:dyDescent="0.2">
      <c r="C10" s="132"/>
      <c r="D10" s="133"/>
      <c r="E10" s="133"/>
      <c r="F10" s="133"/>
      <c r="G10" s="133"/>
      <c r="H10" s="133"/>
      <c r="I10" s="133"/>
      <c r="J10" s="133"/>
      <c r="K10" s="133"/>
      <c r="L10" s="133"/>
      <c r="M10" s="134"/>
    </row>
    <row r="11" spans="3:48" ht="60" customHeight="1" thickBot="1" x14ac:dyDescent="0.25">
      <c r="C11" s="135"/>
      <c r="D11" s="136"/>
      <c r="E11" s="136"/>
      <c r="F11" s="136"/>
      <c r="G11" s="136"/>
      <c r="H11" s="136"/>
      <c r="I11" s="136"/>
      <c r="J11" s="136"/>
      <c r="K11" s="136"/>
      <c r="L11" s="136"/>
      <c r="M11" s="137"/>
    </row>
    <row r="12" spans="3:48" ht="60" customHeight="1" x14ac:dyDescent="0.2">
      <c r="C12" s="34"/>
      <c r="D12" s="34"/>
      <c r="E12" s="34"/>
      <c r="F12" s="34"/>
      <c r="G12" s="34"/>
      <c r="H12" s="34"/>
      <c r="I12" s="34"/>
      <c r="J12" s="34"/>
      <c r="K12" s="34"/>
      <c r="L12" s="34"/>
      <c r="M12" s="34"/>
    </row>
    <row r="13" spans="3:48" ht="60" customHeight="1" x14ac:dyDescent="0.2">
      <c r="C13" s="34"/>
      <c r="D13" s="34"/>
      <c r="E13" s="34"/>
      <c r="F13" s="34"/>
      <c r="G13" s="34"/>
      <c r="H13" s="34"/>
      <c r="I13" s="34"/>
      <c r="J13" s="34"/>
      <c r="K13" s="34"/>
      <c r="L13" s="34"/>
      <c r="M13" s="34"/>
    </row>
    <row r="14" spans="3:48" ht="60" customHeight="1" x14ac:dyDescent="0.2">
      <c r="C14" s="34"/>
      <c r="D14" s="34"/>
      <c r="E14" s="34"/>
      <c r="F14" s="34"/>
      <c r="G14" s="34"/>
      <c r="H14" s="34"/>
      <c r="I14" s="34"/>
      <c r="J14" s="34"/>
      <c r="K14" s="34"/>
      <c r="L14" s="34"/>
      <c r="M14" s="34"/>
    </row>
    <row r="15" spans="3:48" ht="60" customHeight="1" x14ac:dyDescent="0.2">
      <c r="C15" s="34"/>
      <c r="D15" s="34"/>
      <c r="E15" s="34"/>
      <c r="F15" s="34"/>
      <c r="G15" s="34"/>
      <c r="H15" s="34"/>
      <c r="I15" s="34"/>
      <c r="J15" s="34"/>
      <c r="K15" s="34"/>
      <c r="L15" s="34"/>
      <c r="M15" s="34"/>
    </row>
    <row r="16" spans="3:48" ht="60" customHeight="1" x14ac:dyDescent="0.2">
      <c r="C16" s="34"/>
      <c r="D16" s="34"/>
      <c r="E16" s="34"/>
      <c r="F16" s="34"/>
      <c r="G16" s="34"/>
      <c r="H16" s="34"/>
      <c r="I16" s="34"/>
      <c r="J16" s="34"/>
      <c r="K16" s="34"/>
      <c r="L16" s="34"/>
      <c r="M16" s="34"/>
    </row>
    <row r="17" spans="3:13" ht="60" customHeight="1" x14ac:dyDescent="0.2">
      <c r="C17" s="34"/>
      <c r="D17" s="34"/>
      <c r="E17" s="34"/>
      <c r="F17" s="34"/>
      <c r="G17" s="34"/>
      <c r="H17" s="34"/>
      <c r="I17" s="34"/>
      <c r="J17" s="34"/>
      <c r="K17" s="34"/>
      <c r="L17" s="34"/>
      <c r="M17" s="34"/>
    </row>
    <row r="18" spans="3:13" ht="60" customHeight="1" x14ac:dyDescent="0.2">
      <c r="C18" s="34"/>
      <c r="D18" s="34"/>
      <c r="E18" s="34"/>
      <c r="F18" s="34"/>
      <c r="G18" s="34"/>
      <c r="H18" s="34"/>
      <c r="I18" s="34"/>
      <c r="J18" s="34"/>
      <c r="K18" s="34"/>
      <c r="L18" s="34"/>
      <c r="M18" s="34"/>
    </row>
    <row r="19" spans="3:13" ht="60" customHeight="1" x14ac:dyDescent="0.2">
      <c r="C19" s="34"/>
      <c r="D19" s="34"/>
      <c r="E19" s="34"/>
      <c r="F19" s="34"/>
      <c r="G19" s="34"/>
      <c r="H19" s="34"/>
      <c r="I19" s="34"/>
      <c r="J19" s="34"/>
      <c r="K19" s="34"/>
      <c r="L19" s="34"/>
      <c r="M19" s="34"/>
    </row>
    <row r="20" spans="3:13" ht="60" customHeight="1" x14ac:dyDescent="0.2">
      <c r="C20" s="34"/>
      <c r="D20" s="34"/>
      <c r="E20" s="34"/>
      <c r="F20" s="34"/>
      <c r="G20" s="34"/>
      <c r="H20" s="34"/>
      <c r="I20" s="34"/>
      <c r="J20" s="34"/>
      <c r="K20" s="34"/>
      <c r="L20" s="34"/>
      <c r="M20" s="34"/>
    </row>
    <row r="21" spans="3:13" ht="60" customHeight="1" x14ac:dyDescent="0.2">
      <c r="C21" s="34"/>
      <c r="D21" s="34"/>
      <c r="E21" s="34"/>
      <c r="F21" s="34"/>
      <c r="G21" s="34"/>
      <c r="H21" s="34"/>
      <c r="I21" s="34"/>
      <c r="J21" s="34"/>
      <c r="K21" s="34"/>
      <c r="L21" s="34"/>
      <c r="M21" s="34"/>
    </row>
    <row r="22" spans="3:13" ht="60" customHeight="1" x14ac:dyDescent="0.2"/>
    <row r="23" spans="3:13" ht="60" customHeight="1" x14ac:dyDescent="0.2"/>
    <row r="24" spans="3:13" ht="60" customHeight="1" x14ac:dyDescent="0.2"/>
    <row r="25" spans="3:13" ht="60" customHeight="1" x14ac:dyDescent="0.2"/>
    <row r="26" spans="3:13" ht="60" customHeight="1" x14ac:dyDescent="0.2"/>
    <row r="27" spans="3:13" ht="60" customHeight="1" x14ac:dyDescent="0.2"/>
    <row r="28" spans="3:13" ht="60" customHeight="1" x14ac:dyDescent="0.2"/>
    <row r="29" spans="3:13" ht="60" customHeight="1" x14ac:dyDescent="0.2"/>
    <row r="30" spans="3:13" ht="60" customHeight="1" x14ac:dyDescent="0.2"/>
    <row r="31" spans="3:13" ht="60" customHeight="1" x14ac:dyDescent="0.2"/>
    <row r="32" spans="3:13"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1:D3"/>
    <mergeCell ref="E1:AT3"/>
    <mergeCell ref="AU1:AV1"/>
    <mergeCell ref="AU3:AV3"/>
    <mergeCell ref="C5:M11"/>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131"/>
  <sheetViews>
    <sheetView showGridLines="0" tabSelected="1" topLeftCell="C5" zoomScale="70" zoomScaleNormal="70" zoomScaleSheetLayoutView="55" workbookViewId="0">
      <selection activeCell="K10" sqref="K10"/>
    </sheetView>
  </sheetViews>
  <sheetFormatPr baseColWidth="10" defaultColWidth="11.42578125" defaultRowHeight="12.75" x14ac:dyDescent="0.2"/>
  <cols>
    <col min="1" max="2" width="2.7109375" style="1" customWidth="1"/>
    <col min="3" max="7" width="24.7109375" style="5" customWidth="1"/>
    <col min="8" max="8" width="24.7109375" style="1" customWidth="1"/>
    <col min="9" max="9" width="34.42578125" style="1" customWidth="1"/>
    <col min="10" max="10" width="24.7109375" style="3" customWidth="1"/>
    <col min="11" max="12" width="24.7109375" style="1" customWidth="1"/>
    <col min="13" max="13" width="24.7109375" style="3" customWidth="1"/>
    <col min="14" max="15" width="24.7109375" style="1" customWidth="1"/>
    <col min="16" max="16" width="24.7109375" style="6" customWidth="1"/>
    <col min="17" max="19" width="24.7109375" style="3" customWidth="1"/>
    <col min="20" max="30" width="24.7109375" style="1" customWidth="1"/>
    <col min="31" max="31" width="50.140625" style="1" customWidth="1"/>
    <col min="32" max="32" width="24.7109375" style="1" customWidth="1"/>
    <col min="33" max="33" width="51.85546875" style="1" customWidth="1"/>
    <col min="34" max="34" width="24.7109375" style="1" customWidth="1"/>
    <col min="35" max="35" width="56.7109375" style="1" customWidth="1"/>
    <col min="36" max="38" width="24.7109375" style="1" customWidth="1"/>
    <col min="39" max="39" width="29.5703125" style="1" customWidth="1"/>
    <col min="40" max="40" width="9.7109375" style="1" customWidth="1"/>
    <col min="41" max="41" width="11.5703125" style="1" customWidth="1"/>
    <col min="42" max="44" width="9.7109375" style="1" customWidth="1"/>
    <col min="45" max="45" width="12.28515625" style="1" customWidth="1"/>
    <col min="46" max="46" width="24.5703125" style="1" customWidth="1"/>
    <col min="47" max="47" width="22.85546875" style="1" customWidth="1"/>
    <col min="48" max="48" width="40.7109375" style="1" customWidth="1"/>
    <col min="49" max="49" width="29.85546875" style="1" customWidth="1"/>
    <col min="50" max="50" width="19.7109375" style="1" customWidth="1"/>
    <col min="51" max="51" width="33.28515625" style="1" customWidth="1"/>
    <col min="52" max="52" width="27.140625" style="1" customWidth="1"/>
    <col min="53" max="53" width="40" style="1" customWidth="1"/>
    <col min="54" max="54" width="7.85546875" style="1" customWidth="1"/>
    <col min="55" max="55" width="22.140625" style="1" customWidth="1"/>
    <col min="56" max="56" width="34.5703125" style="1" customWidth="1"/>
    <col min="57" max="57" width="17.5703125" style="1" customWidth="1"/>
    <col min="58" max="58" width="8.140625" style="1" customWidth="1"/>
    <col min="59" max="59" width="38.140625" style="1" customWidth="1"/>
    <col min="60" max="60" width="41" style="1" customWidth="1"/>
    <col min="61" max="61" width="52.42578125" style="1" customWidth="1"/>
    <col min="62" max="62" width="34.7109375" style="1" customWidth="1"/>
    <col min="63" max="63" width="11.42578125" style="1" customWidth="1"/>
    <col min="64" max="64" width="11.42578125" style="3" customWidth="1"/>
    <col min="65" max="65" width="14" style="3" customWidth="1"/>
    <col min="66" max="66" width="14.7109375" style="3" customWidth="1"/>
    <col min="67" max="16384" width="11.42578125" style="1"/>
  </cols>
  <sheetData>
    <row r="1" spans="1:66" ht="30" customHeight="1" x14ac:dyDescent="0.2">
      <c r="C1" s="116"/>
      <c r="D1" s="117"/>
      <c r="E1" s="196" t="s">
        <v>26</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7"/>
      <c r="AT1" s="128" t="s">
        <v>122</v>
      </c>
      <c r="AU1" s="128"/>
    </row>
    <row r="2" spans="1:66" ht="30" customHeight="1" x14ac:dyDescent="0.2">
      <c r="C2" s="118"/>
      <c r="D2" s="119"/>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9"/>
      <c r="AT2" s="2" t="s">
        <v>135</v>
      </c>
      <c r="AU2" s="2" t="s">
        <v>124</v>
      </c>
    </row>
    <row r="3" spans="1:66" ht="30" customHeight="1" x14ac:dyDescent="0.2">
      <c r="C3" s="120"/>
      <c r="D3" s="121"/>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1"/>
      <c r="AT3" s="128" t="s">
        <v>136</v>
      </c>
      <c r="AU3" s="128"/>
    </row>
    <row r="5" spans="1:66" s="7" customFormat="1" ht="18.75" customHeight="1" x14ac:dyDescent="0.2">
      <c r="C5" s="205" t="s">
        <v>125</v>
      </c>
      <c r="D5" s="205"/>
      <c r="E5" s="205"/>
      <c r="F5" s="205"/>
      <c r="G5" s="205"/>
      <c r="H5" s="205"/>
      <c r="I5" s="205"/>
      <c r="J5" s="170" t="s">
        <v>34</v>
      </c>
      <c r="K5" s="204">
        <v>31</v>
      </c>
      <c r="M5" s="16"/>
      <c r="N5" s="170" t="s">
        <v>35</v>
      </c>
      <c r="O5" s="204">
        <v>12</v>
      </c>
      <c r="Q5" s="170" t="s">
        <v>36</v>
      </c>
      <c r="R5" s="204">
        <v>2017</v>
      </c>
      <c r="S5" s="33"/>
      <c r="BL5" s="15"/>
      <c r="BM5" s="15"/>
      <c r="BN5" s="15"/>
    </row>
    <row r="6" spans="1:66" s="7" customFormat="1" ht="18.75" customHeight="1" x14ac:dyDescent="0.2">
      <c r="C6" s="205"/>
      <c r="D6" s="205"/>
      <c r="E6" s="205"/>
      <c r="F6" s="205"/>
      <c r="G6" s="205"/>
      <c r="H6" s="205"/>
      <c r="I6" s="205"/>
      <c r="J6" s="170"/>
      <c r="K6" s="204"/>
      <c r="M6" s="16"/>
      <c r="N6" s="170"/>
      <c r="O6" s="204"/>
      <c r="Q6" s="170"/>
      <c r="R6" s="204"/>
      <c r="S6" s="33"/>
      <c r="BL6" s="15"/>
      <c r="BM6" s="15"/>
      <c r="BN6" s="15"/>
    </row>
    <row r="7" spans="1:66" s="7" customFormat="1" x14ac:dyDescent="0.2">
      <c r="C7" s="9"/>
      <c r="D7" s="9"/>
      <c r="E7" s="9"/>
      <c r="F7" s="9"/>
      <c r="G7" s="9"/>
      <c r="J7" s="16"/>
      <c r="M7" s="16"/>
      <c r="Q7" s="17"/>
      <c r="R7" s="15"/>
      <c r="S7" s="32"/>
      <c r="AS7" s="11"/>
      <c r="BL7" s="15"/>
      <c r="BM7" s="15"/>
      <c r="BN7" s="15"/>
    </row>
    <row r="8" spans="1:66" s="7" customFormat="1" ht="30" customHeight="1" x14ac:dyDescent="0.2">
      <c r="C8" s="172" t="s">
        <v>127</v>
      </c>
      <c r="D8" s="172" t="s">
        <v>128</v>
      </c>
      <c r="E8" s="172" t="s">
        <v>129</v>
      </c>
      <c r="F8" s="172" t="s">
        <v>130</v>
      </c>
      <c r="G8" s="161" t="s">
        <v>110</v>
      </c>
      <c r="H8" s="161" t="s">
        <v>3</v>
      </c>
      <c r="I8" s="151" t="s">
        <v>109</v>
      </c>
      <c r="J8" s="161" t="s">
        <v>5</v>
      </c>
      <c r="K8" s="161" t="s">
        <v>1</v>
      </c>
      <c r="L8" s="161" t="s">
        <v>4</v>
      </c>
      <c r="M8" s="161" t="s">
        <v>18</v>
      </c>
      <c r="N8" s="161" t="s">
        <v>20</v>
      </c>
      <c r="O8" s="151" t="s">
        <v>111</v>
      </c>
      <c r="P8" s="161" t="s">
        <v>19</v>
      </c>
      <c r="Q8" s="151" t="s">
        <v>112</v>
      </c>
      <c r="R8" s="161" t="s">
        <v>24</v>
      </c>
      <c r="S8" s="151" t="s">
        <v>138</v>
      </c>
      <c r="T8" s="161" t="s">
        <v>25</v>
      </c>
      <c r="U8" s="161" t="s">
        <v>0</v>
      </c>
      <c r="V8" s="151" t="s">
        <v>131</v>
      </c>
      <c r="W8" s="159" t="s">
        <v>37</v>
      </c>
      <c r="X8" s="159" t="s">
        <v>38</v>
      </c>
      <c r="Y8" s="159" t="s">
        <v>39</v>
      </c>
      <c r="Z8" s="159" t="s">
        <v>40</v>
      </c>
      <c r="AA8" s="159" t="s">
        <v>41</v>
      </c>
      <c r="AB8" s="161" t="s">
        <v>28</v>
      </c>
      <c r="AC8" s="161" t="s">
        <v>2</v>
      </c>
      <c r="AD8" s="202" t="s">
        <v>132</v>
      </c>
      <c r="AE8" s="203"/>
      <c r="AF8" s="203"/>
      <c r="AG8" s="203"/>
      <c r="AH8" s="203"/>
      <c r="AI8" s="203"/>
      <c r="AJ8" s="161" t="s">
        <v>98</v>
      </c>
      <c r="AK8" s="161"/>
      <c r="AL8" s="161" t="s">
        <v>54</v>
      </c>
      <c r="AM8" s="161" t="s">
        <v>70</v>
      </c>
      <c r="AN8" s="161" t="s">
        <v>99</v>
      </c>
      <c r="AO8" s="161"/>
      <c r="AP8" s="161"/>
      <c r="AQ8" s="161" t="s">
        <v>100</v>
      </c>
      <c r="AR8" s="161"/>
      <c r="AS8" s="161"/>
      <c r="AT8" s="194" t="s">
        <v>106</v>
      </c>
      <c r="AU8" s="195"/>
      <c r="BL8" s="15"/>
      <c r="BM8" s="15"/>
      <c r="BN8" s="15"/>
    </row>
    <row r="9" spans="1:66" ht="48" customHeight="1" thickBot="1" x14ac:dyDescent="0.25">
      <c r="C9" s="173"/>
      <c r="D9" s="173"/>
      <c r="E9" s="173"/>
      <c r="F9" s="173"/>
      <c r="G9" s="161"/>
      <c r="H9" s="161"/>
      <c r="I9" s="152"/>
      <c r="J9" s="161"/>
      <c r="K9" s="161"/>
      <c r="L9" s="161"/>
      <c r="M9" s="161"/>
      <c r="N9" s="161"/>
      <c r="O9" s="152"/>
      <c r="P9" s="161"/>
      <c r="Q9" s="152"/>
      <c r="R9" s="161"/>
      <c r="S9" s="152"/>
      <c r="T9" s="161"/>
      <c r="U9" s="161"/>
      <c r="V9" s="152"/>
      <c r="W9" s="160"/>
      <c r="X9" s="160"/>
      <c r="Y9" s="160"/>
      <c r="Z9" s="160"/>
      <c r="AA9" s="160"/>
      <c r="AB9" s="161"/>
      <c r="AC9" s="161"/>
      <c r="AD9" s="27" t="s">
        <v>101</v>
      </c>
      <c r="AE9" s="28" t="s">
        <v>42</v>
      </c>
      <c r="AF9" s="27" t="s">
        <v>102</v>
      </c>
      <c r="AG9" s="28" t="s">
        <v>42</v>
      </c>
      <c r="AH9" s="27" t="s">
        <v>103</v>
      </c>
      <c r="AI9" s="28" t="s">
        <v>42</v>
      </c>
      <c r="AJ9" s="29" t="s">
        <v>97</v>
      </c>
      <c r="AK9" s="29" t="s">
        <v>74</v>
      </c>
      <c r="AL9" s="161"/>
      <c r="AM9" s="161"/>
      <c r="AN9" s="29" t="s">
        <v>71</v>
      </c>
      <c r="AO9" s="29" t="s">
        <v>72</v>
      </c>
      <c r="AP9" s="29" t="s">
        <v>73</v>
      </c>
      <c r="AQ9" s="29" t="s">
        <v>71</v>
      </c>
      <c r="AR9" s="29" t="s">
        <v>72</v>
      </c>
      <c r="AS9" s="29" t="s">
        <v>73</v>
      </c>
      <c r="AT9" s="29" t="s">
        <v>107</v>
      </c>
      <c r="AU9" s="29" t="s">
        <v>108</v>
      </c>
      <c r="BL9" s="1"/>
      <c r="BM9" s="1"/>
      <c r="BN9" s="1"/>
    </row>
    <row r="10" spans="1:66" ht="243" thickBot="1" x14ac:dyDescent="0.25">
      <c r="A10" s="18"/>
      <c r="B10" s="18"/>
      <c r="C10" s="37" t="s">
        <v>139</v>
      </c>
      <c r="D10" s="53" t="s">
        <v>140</v>
      </c>
      <c r="E10" s="37" t="s">
        <v>141</v>
      </c>
      <c r="F10" s="37" t="s">
        <v>142</v>
      </c>
      <c r="G10" s="44" t="s">
        <v>143</v>
      </c>
      <c r="H10" s="43" t="s">
        <v>144</v>
      </c>
      <c r="I10" s="44" t="s">
        <v>682</v>
      </c>
      <c r="J10" s="37" t="s">
        <v>69</v>
      </c>
      <c r="K10" s="44" t="s">
        <v>167</v>
      </c>
      <c r="L10" s="44" t="s">
        <v>168</v>
      </c>
      <c r="M10" s="38" t="s">
        <v>7</v>
      </c>
      <c r="N10" s="39" t="str">
        <f>IF(M10="Casi con certeza","5",IF(M10="Probable","4",IF(M10="Posible","3",IF(M10="Improbable","2",IF(M10="Raro","1","")))))</f>
        <v>4</v>
      </c>
      <c r="O10" s="40" t="s">
        <v>33</v>
      </c>
      <c r="P10" s="39" t="str">
        <f t="shared" ref="P10:P61" si="0">IF(O10="Catastrófico","5",IF(O10="Mayor","4",IF(O10="Moderado","3",IF(O10="Menor","2",IF(O10="Insignificante","1","")))))</f>
        <v>5</v>
      </c>
      <c r="Q10" s="36">
        <v>0.5</v>
      </c>
      <c r="R10" s="44" t="s">
        <v>192</v>
      </c>
      <c r="S10" s="36" t="s">
        <v>193</v>
      </c>
      <c r="T10" s="37">
        <f t="shared" ref="T10:T53" si="1">N10*P10*Q10</f>
        <v>10</v>
      </c>
      <c r="U10" s="37" t="str">
        <f t="shared" ref="U10:U61" si="2">IF(T10&gt;11,"ZONA DE RIESGO EXTREMA",IF(T10&lt;4,"ZONA DE RIESGO BAJA",IF(T10=4,"ZONA DE RIESGO MODERADA","ZONA DE RIESGO ALTA")))</f>
        <v>ZONA DE RIESGO ALTA</v>
      </c>
      <c r="V10" s="45" t="s">
        <v>204</v>
      </c>
      <c r="W10" s="46" t="s">
        <v>205</v>
      </c>
      <c r="X10" s="37" t="s">
        <v>206</v>
      </c>
      <c r="Y10" s="37" t="s">
        <v>116</v>
      </c>
      <c r="Z10" s="42">
        <v>1</v>
      </c>
      <c r="AA10" s="37" t="s">
        <v>119</v>
      </c>
      <c r="AB10" s="37" t="s">
        <v>113</v>
      </c>
      <c r="AC10" s="46" t="s">
        <v>207</v>
      </c>
      <c r="AD10" s="35">
        <v>0.33333299999999999</v>
      </c>
      <c r="AE10" s="54" t="s">
        <v>687</v>
      </c>
      <c r="AF10" s="35">
        <v>0.33333299999999999</v>
      </c>
      <c r="AG10" s="54" t="s">
        <v>688</v>
      </c>
      <c r="AH10" s="35">
        <v>0.33333333333333298</v>
      </c>
      <c r="AI10" s="54" t="s">
        <v>689</v>
      </c>
      <c r="AJ10" s="36" t="s">
        <v>81</v>
      </c>
      <c r="AK10" s="36" t="s">
        <v>91</v>
      </c>
      <c r="AL10" s="47">
        <f>AD10+AF10+AH10</f>
        <v>0.99999933333333302</v>
      </c>
      <c r="AM10" s="55" t="s">
        <v>690</v>
      </c>
      <c r="AN10" s="37">
        <v>1</v>
      </c>
      <c r="AO10" s="37">
        <v>1</v>
      </c>
      <c r="AP10" s="37">
        <v>2017</v>
      </c>
      <c r="AQ10" s="37">
        <v>31</v>
      </c>
      <c r="AR10" s="37">
        <v>12</v>
      </c>
      <c r="AS10" s="37">
        <v>2017</v>
      </c>
      <c r="AT10" s="62"/>
      <c r="AU10" s="62"/>
      <c r="BL10" s="1"/>
      <c r="BM10" s="1"/>
      <c r="BN10" s="1"/>
    </row>
    <row r="11" spans="1:66" ht="285.75" thickBot="1" x14ac:dyDescent="0.25">
      <c r="A11" s="18"/>
      <c r="B11" s="18"/>
      <c r="C11" s="37" t="s">
        <v>139</v>
      </c>
      <c r="D11" s="53" t="s">
        <v>140</v>
      </c>
      <c r="E11" s="37" t="s">
        <v>141</v>
      </c>
      <c r="F11" s="37" t="s">
        <v>142</v>
      </c>
      <c r="G11" s="44" t="s">
        <v>143</v>
      </c>
      <c r="H11" s="48" t="s">
        <v>144</v>
      </c>
      <c r="I11" s="44" t="s">
        <v>145</v>
      </c>
      <c r="J11" s="37" t="s">
        <v>69</v>
      </c>
      <c r="K11" s="44" t="s">
        <v>169</v>
      </c>
      <c r="L11" s="44" t="s">
        <v>170</v>
      </c>
      <c r="M11" s="38" t="s">
        <v>7</v>
      </c>
      <c r="N11" s="39" t="str">
        <f t="shared" ref="N11:N61" si="3">IF(M11="Casi con certeza","5",IF(M11="Probable","4",IF(M11="Posible","3",IF(M11="Improbable","2",IF(M11="Raro","1","")))))</f>
        <v>4</v>
      </c>
      <c r="O11" s="40" t="s">
        <v>33</v>
      </c>
      <c r="P11" s="39" t="str">
        <f t="shared" si="0"/>
        <v>5</v>
      </c>
      <c r="Q11" s="36">
        <v>0.5</v>
      </c>
      <c r="R11" s="44" t="s">
        <v>194</v>
      </c>
      <c r="S11" s="36" t="s">
        <v>193</v>
      </c>
      <c r="T11" s="37">
        <f t="shared" si="1"/>
        <v>10</v>
      </c>
      <c r="U11" s="37" t="str">
        <f t="shared" si="2"/>
        <v>ZONA DE RIESGO ALTA</v>
      </c>
      <c r="V11" s="46" t="s">
        <v>208</v>
      </c>
      <c r="W11" s="46" t="s">
        <v>209</v>
      </c>
      <c r="X11" s="37" t="s">
        <v>210</v>
      </c>
      <c r="Y11" s="37" t="s">
        <v>116</v>
      </c>
      <c r="Z11" s="42">
        <v>1</v>
      </c>
      <c r="AA11" s="37" t="s">
        <v>121</v>
      </c>
      <c r="AB11" s="37" t="s">
        <v>113</v>
      </c>
      <c r="AC11" s="46" t="s">
        <v>211</v>
      </c>
      <c r="AD11" s="35">
        <v>0</v>
      </c>
      <c r="AE11" s="54" t="s">
        <v>251</v>
      </c>
      <c r="AF11" s="35">
        <v>1</v>
      </c>
      <c r="AG11" s="80" t="s">
        <v>691</v>
      </c>
      <c r="AH11" s="35">
        <v>0</v>
      </c>
      <c r="AI11" s="54" t="s">
        <v>692</v>
      </c>
      <c r="AJ11" s="36" t="s">
        <v>81</v>
      </c>
      <c r="AK11" s="36" t="s">
        <v>91</v>
      </c>
      <c r="AL11" s="47">
        <f t="shared" ref="AL11:AL61" si="4">AD11+AF11+AH11</f>
        <v>1</v>
      </c>
      <c r="AM11" s="107" t="s">
        <v>693</v>
      </c>
      <c r="AN11" s="37">
        <v>1</v>
      </c>
      <c r="AO11" s="37">
        <v>1</v>
      </c>
      <c r="AP11" s="37">
        <v>2017</v>
      </c>
      <c r="AQ11" s="37">
        <v>31</v>
      </c>
      <c r="AR11" s="37">
        <v>12</v>
      </c>
      <c r="AS11" s="37">
        <v>2017</v>
      </c>
      <c r="AT11" s="62"/>
      <c r="AU11" s="63"/>
      <c r="BL11" s="1"/>
      <c r="BM11" s="1"/>
      <c r="BN11" s="1"/>
    </row>
    <row r="12" spans="1:66" ht="243" thickBot="1" x14ac:dyDescent="0.25">
      <c r="A12" s="18"/>
      <c r="B12" s="18"/>
      <c r="C12" s="37" t="s">
        <v>139</v>
      </c>
      <c r="D12" s="53" t="s">
        <v>140</v>
      </c>
      <c r="E12" s="37" t="s">
        <v>141</v>
      </c>
      <c r="F12" s="37" t="s">
        <v>142</v>
      </c>
      <c r="G12" s="37" t="s">
        <v>143</v>
      </c>
      <c r="H12" s="101" t="s">
        <v>144</v>
      </c>
      <c r="I12" s="44" t="s">
        <v>146</v>
      </c>
      <c r="J12" s="37" t="s">
        <v>69</v>
      </c>
      <c r="K12" s="46" t="s">
        <v>171</v>
      </c>
      <c r="L12" s="46" t="s">
        <v>172</v>
      </c>
      <c r="M12" s="38" t="s">
        <v>7</v>
      </c>
      <c r="N12" s="39" t="str">
        <f t="shared" si="3"/>
        <v>4</v>
      </c>
      <c r="O12" s="40" t="s">
        <v>33</v>
      </c>
      <c r="P12" s="39" t="str">
        <f t="shared" si="0"/>
        <v>5</v>
      </c>
      <c r="Q12" s="36">
        <v>0.5</v>
      </c>
      <c r="R12" s="46" t="s">
        <v>195</v>
      </c>
      <c r="S12" s="36" t="s">
        <v>193</v>
      </c>
      <c r="T12" s="37">
        <f t="shared" si="1"/>
        <v>10</v>
      </c>
      <c r="U12" s="37" t="str">
        <f t="shared" si="2"/>
        <v>ZONA DE RIESGO ALTA</v>
      </c>
      <c r="V12" s="49" t="s">
        <v>212</v>
      </c>
      <c r="W12" s="49" t="s">
        <v>694</v>
      </c>
      <c r="X12" s="37" t="s">
        <v>206</v>
      </c>
      <c r="Y12" s="37" t="s">
        <v>116</v>
      </c>
      <c r="Z12" s="42">
        <v>1</v>
      </c>
      <c r="AA12" s="37" t="s">
        <v>119</v>
      </c>
      <c r="AB12" s="37" t="s">
        <v>113</v>
      </c>
      <c r="AC12" s="36" t="s">
        <v>213</v>
      </c>
      <c r="AD12" s="35">
        <v>0.33333299999999999</v>
      </c>
      <c r="AE12" s="54" t="s">
        <v>252</v>
      </c>
      <c r="AF12" s="35">
        <v>0.33333332999999998</v>
      </c>
      <c r="AG12" s="78" t="s">
        <v>695</v>
      </c>
      <c r="AH12" s="35">
        <v>0.33333333333333337</v>
      </c>
      <c r="AI12" s="54" t="s">
        <v>696</v>
      </c>
      <c r="AJ12" s="36" t="s">
        <v>81</v>
      </c>
      <c r="AK12" s="36" t="s">
        <v>91</v>
      </c>
      <c r="AL12" s="47">
        <f t="shared" si="4"/>
        <v>0.99999966333333334</v>
      </c>
      <c r="AM12" s="36" t="s">
        <v>697</v>
      </c>
      <c r="AN12" s="37">
        <v>1</v>
      </c>
      <c r="AO12" s="37">
        <v>1</v>
      </c>
      <c r="AP12" s="37">
        <v>2017</v>
      </c>
      <c r="AQ12" s="37">
        <v>31</v>
      </c>
      <c r="AR12" s="37">
        <v>12</v>
      </c>
      <c r="AS12" s="37">
        <v>2017</v>
      </c>
      <c r="AT12" s="62"/>
      <c r="AU12" s="63"/>
      <c r="BL12" s="1"/>
      <c r="BM12" s="1"/>
      <c r="BN12" s="1"/>
    </row>
    <row r="13" spans="1:66" ht="409.5" x14ac:dyDescent="0.2">
      <c r="A13" s="18"/>
      <c r="B13" s="18"/>
      <c r="C13" s="81" t="s">
        <v>139</v>
      </c>
      <c r="D13" s="56" t="s">
        <v>140</v>
      </c>
      <c r="E13" s="81" t="s">
        <v>141</v>
      </c>
      <c r="F13" s="81" t="s">
        <v>142</v>
      </c>
      <c r="G13" s="81" t="s">
        <v>147</v>
      </c>
      <c r="H13" s="41" t="s">
        <v>144</v>
      </c>
      <c r="I13" s="37" t="s">
        <v>148</v>
      </c>
      <c r="J13" s="37" t="s">
        <v>69</v>
      </c>
      <c r="K13" s="44" t="s">
        <v>173</v>
      </c>
      <c r="L13" s="44" t="s">
        <v>174</v>
      </c>
      <c r="M13" s="38" t="s">
        <v>7</v>
      </c>
      <c r="N13" s="39" t="str">
        <f t="shared" si="3"/>
        <v>4</v>
      </c>
      <c r="O13" s="40" t="s">
        <v>33</v>
      </c>
      <c r="P13" s="39" t="str">
        <f t="shared" si="0"/>
        <v>5</v>
      </c>
      <c r="Q13" s="36">
        <v>0.5</v>
      </c>
      <c r="R13" s="44" t="s">
        <v>196</v>
      </c>
      <c r="S13" s="36" t="s">
        <v>193</v>
      </c>
      <c r="T13" s="37">
        <f t="shared" si="1"/>
        <v>10</v>
      </c>
      <c r="U13" s="37" t="str">
        <f t="shared" si="2"/>
        <v>ZONA DE RIESGO ALTA</v>
      </c>
      <c r="V13" s="102" t="s">
        <v>214</v>
      </c>
      <c r="W13" s="102" t="s">
        <v>215</v>
      </c>
      <c r="X13" s="37" t="s">
        <v>206</v>
      </c>
      <c r="Y13" s="37" t="s">
        <v>116</v>
      </c>
      <c r="Z13" s="42">
        <v>1</v>
      </c>
      <c r="AA13" s="37" t="s">
        <v>119</v>
      </c>
      <c r="AB13" s="37" t="s">
        <v>113</v>
      </c>
      <c r="AC13" s="36" t="s">
        <v>216</v>
      </c>
      <c r="AD13" s="35">
        <v>0.33333333333333337</v>
      </c>
      <c r="AE13" s="54" t="s">
        <v>698</v>
      </c>
      <c r="AF13" s="79">
        <v>0.33333333333333337</v>
      </c>
      <c r="AG13" s="78" t="s">
        <v>699</v>
      </c>
      <c r="AH13" s="35">
        <v>0.33</v>
      </c>
      <c r="AI13" s="54" t="s">
        <v>700</v>
      </c>
      <c r="AJ13" s="36" t="s">
        <v>81</v>
      </c>
      <c r="AK13" s="36" t="s">
        <v>91</v>
      </c>
      <c r="AL13" s="47">
        <f t="shared" si="4"/>
        <v>0.99666666666666681</v>
      </c>
      <c r="AM13" s="59" t="s">
        <v>701</v>
      </c>
      <c r="AN13" s="37">
        <v>1</v>
      </c>
      <c r="AO13" s="37">
        <v>1</v>
      </c>
      <c r="AP13" s="37">
        <v>2017</v>
      </c>
      <c r="AQ13" s="37">
        <v>31</v>
      </c>
      <c r="AR13" s="37">
        <v>12</v>
      </c>
      <c r="AS13" s="37">
        <v>2017</v>
      </c>
      <c r="AT13" s="62"/>
      <c r="AU13" s="63"/>
      <c r="BL13" s="1"/>
      <c r="BM13" s="1"/>
      <c r="BN13" s="1"/>
    </row>
    <row r="14" spans="1:66" ht="409.5" x14ac:dyDescent="0.2">
      <c r="A14" s="18"/>
      <c r="B14" s="18"/>
      <c r="C14" s="98" t="s">
        <v>139</v>
      </c>
      <c r="D14" s="56" t="s">
        <v>140</v>
      </c>
      <c r="E14" s="98" t="s">
        <v>141</v>
      </c>
      <c r="F14" s="98" t="s">
        <v>142</v>
      </c>
      <c r="G14" s="98" t="s">
        <v>147</v>
      </c>
      <c r="H14" s="41" t="s">
        <v>144</v>
      </c>
      <c r="I14" s="37" t="s">
        <v>560</v>
      </c>
      <c r="J14" s="37" t="s">
        <v>63</v>
      </c>
      <c r="K14" s="37" t="s">
        <v>561</v>
      </c>
      <c r="L14" s="37" t="s">
        <v>702</v>
      </c>
      <c r="M14" s="38" t="s">
        <v>8</v>
      </c>
      <c r="N14" s="39" t="str">
        <f t="shared" si="3"/>
        <v>3</v>
      </c>
      <c r="O14" s="40" t="s">
        <v>33</v>
      </c>
      <c r="P14" s="39" t="str">
        <f t="shared" si="0"/>
        <v>5</v>
      </c>
      <c r="Q14" s="36">
        <v>0.5</v>
      </c>
      <c r="R14" s="37" t="s">
        <v>703</v>
      </c>
      <c r="S14" s="36" t="s">
        <v>193</v>
      </c>
      <c r="T14" s="37">
        <f t="shared" si="1"/>
        <v>7.5</v>
      </c>
      <c r="U14" s="37" t="str">
        <f t="shared" si="2"/>
        <v>ZONA DE RIESGO ALTA</v>
      </c>
      <c r="V14" s="52" t="s">
        <v>562</v>
      </c>
      <c r="W14" s="52" t="s">
        <v>563</v>
      </c>
      <c r="X14" s="37" t="s">
        <v>206</v>
      </c>
      <c r="Y14" s="37" t="s">
        <v>486</v>
      </c>
      <c r="Z14" s="42">
        <v>1</v>
      </c>
      <c r="AA14" s="37" t="s">
        <v>564</v>
      </c>
      <c r="AB14" s="37" t="s">
        <v>113</v>
      </c>
      <c r="AC14" s="36" t="s">
        <v>565</v>
      </c>
      <c r="AD14" s="35"/>
      <c r="AE14" s="54" t="s">
        <v>526</v>
      </c>
      <c r="AF14" s="79"/>
      <c r="AG14" s="78" t="s">
        <v>527</v>
      </c>
      <c r="AH14" s="35">
        <v>1</v>
      </c>
      <c r="AI14" s="54" t="s">
        <v>704</v>
      </c>
      <c r="AJ14" s="36" t="s">
        <v>81</v>
      </c>
      <c r="AK14" s="36" t="s">
        <v>91</v>
      </c>
      <c r="AL14" s="47">
        <f>AH14</f>
        <v>1</v>
      </c>
      <c r="AM14" s="59" t="s">
        <v>705</v>
      </c>
      <c r="AN14" s="37">
        <v>1</v>
      </c>
      <c r="AO14" s="104">
        <v>10</v>
      </c>
      <c r="AP14" s="37">
        <v>2017</v>
      </c>
      <c r="AQ14" s="37">
        <v>31</v>
      </c>
      <c r="AR14" s="37">
        <v>12</v>
      </c>
      <c r="AS14" s="37">
        <v>2017</v>
      </c>
      <c r="AT14" s="62"/>
      <c r="AU14" s="63"/>
      <c r="BL14" s="1"/>
      <c r="BM14" s="1"/>
      <c r="BN14" s="1"/>
    </row>
    <row r="15" spans="1:66" ht="243" customHeight="1" x14ac:dyDescent="0.2">
      <c r="A15" s="18"/>
      <c r="B15" s="18"/>
      <c r="C15" s="98" t="s">
        <v>139</v>
      </c>
      <c r="D15" s="56" t="s">
        <v>140</v>
      </c>
      <c r="E15" s="98" t="s">
        <v>141</v>
      </c>
      <c r="F15" s="98" t="s">
        <v>142</v>
      </c>
      <c r="G15" s="98" t="s">
        <v>147</v>
      </c>
      <c r="H15" s="41" t="s">
        <v>144</v>
      </c>
      <c r="I15" s="37" t="s">
        <v>566</v>
      </c>
      <c r="J15" s="37" t="s">
        <v>63</v>
      </c>
      <c r="K15" s="37" t="s">
        <v>567</v>
      </c>
      <c r="L15" s="37" t="s">
        <v>568</v>
      </c>
      <c r="M15" s="38" t="s">
        <v>8</v>
      </c>
      <c r="N15" s="39" t="str">
        <f t="shared" si="3"/>
        <v>3</v>
      </c>
      <c r="O15" s="40" t="s">
        <v>33</v>
      </c>
      <c r="P15" s="39" t="str">
        <f t="shared" si="0"/>
        <v>5</v>
      </c>
      <c r="Q15" s="36">
        <v>0.5</v>
      </c>
      <c r="R15" s="37" t="s">
        <v>569</v>
      </c>
      <c r="S15" s="36" t="s">
        <v>193</v>
      </c>
      <c r="T15" s="37">
        <f t="shared" si="1"/>
        <v>7.5</v>
      </c>
      <c r="U15" s="37" t="str">
        <f t="shared" si="2"/>
        <v>ZONA DE RIESGO ALTA</v>
      </c>
      <c r="V15" s="100" t="s">
        <v>204</v>
      </c>
      <c r="W15" s="100" t="s">
        <v>706</v>
      </c>
      <c r="X15" s="37" t="s">
        <v>206</v>
      </c>
      <c r="Y15" s="37" t="s">
        <v>486</v>
      </c>
      <c r="Z15" s="42">
        <v>1</v>
      </c>
      <c r="AA15" s="37" t="s">
        <v>570</v>
      </c>
      <c r="AB15" s="37" t="s">
        <v>113</v>
      </c>
      <c r="AC15" s="36" t="s">
        <v>571</v>
      </c>
      <c r="AD15" s="35"/>
      <c r="AE15" s="54" t="s">
        <v>526</v>
      </c>
      <c r="AF15" s="79"/>
      <c r="AG15" s="78" t="s">
        <v>527</v>
      </c>
      <c r="AH15" s="35">
        <v>1</v>
      </c>
      <c r="AI15" s="54" t="s">
        <v>707</v>
      </c>
      <c r="AJ15" s="36" t="s">
        <v>81</v>
      </c>
      <c r="AK15" s="36" t="s">
        <v>91</v>
      </c>
      <c r="AL15" s="47">
        <v>1</v>
      </c>
      <c r="AM15" s="59" t="s">
        <v>572</v>
      </c>
      <c r="AN15" s="37">
        <v>1</v>
      </c>
      <c r="AO15" s="104">
        <v>10</v>
      </c>
      <c r="AP15" s="37">
        <v>2017</v>
      </c>
      <c r="AQ15" s="37">
        <v>31</v>
      </c>
      <c r="AR15" s="37">
        <v>12</v>
      </c>
      <c r="AS15" s="37">
        <v>2017</v>
      </c>
      <c r="AT15" s="62"/>
      <c r="AU15" s="63"/>
      <c r="BL15" s="1"/>
      <c r="BM15" s="1"/>
      <c r="BN15" s="1"/>
    </row>
    <row r="16" spans="1:66" ht="384.75" x14ac:dyDescent="0.2">
      <c r="A16" s="18"/>
      <c r="B16" s="18"/>
      <c r="C16" s="41" t="s">
        <v>149</v>
      </c>
      <c r="D16" s="41" t="s">
        <v>150</v>
      </c>
      <c r="E16" s="41" t="s">
        <v>151</v>
      </c>
      <c r="F16" s="41" t="s">
        <v>152</v>
      </c>
      <c r="G16" s="41" t="s">
        <v>153</v>
      </c>
      <c r="H16" s="41" t="s">
        <v>154</v>
      </c>
      <c r="I16" s="37" t="s">
        <v>155</v>
      </c>
      <c r="J16" s="37" t="s">
        <v>69</v>
      </c>
      <c r="K16" s="36" t="s">
        <v>175</v>
      </c>
      <c r="L16" s="36" t="s">
        <v>176</v>
      </c>
      <c r="M16" s="38" t="s">
        <v>6</v>
      </c>
      <c r="N16" s="39" t="str">
        <f t="shared" si="3"/>
        <v>5</v>
      </c>
      <c r="O16" s="40" t="s">
        <v>31</v>
      </c>
      <c r="P16" s="39" t="str">
        <f t="shared" si="0"/>
        <v>3</v>
      </c>
      <c r="Q16" s="36">
        <v>0.5</v>
      </c>
      <c r="R16" s="36" t="s">
        <v>197</v>
      </c>
      <c r="S16" s="36" t="s">
        <v>198</v>
      </c>
      <c r="T16" s="37">
        <f t="shared" si="1"/>
        <v>7.5</v>
      </c>
      <c r="U16" s="37" t="str">
        <f t="shared" si="2"/>
        <v>ZONA DE RIESGO ALTA</v>
      </c>
      <c r="V16" s="37" t="s">
        <v>217</v>
      </c>
      <c r="W16" s="37" t="s">
        <v>218</v>
      </c>
      <c r="X16" s="37" t="s">
        <v>219</v>
      </c>
      <c r="Y16" s="37" t="s">
        <v>118</v>
      </c>
      <c r="Z16" s="37" t="s">
        <v>220</v>
      </c>
      <c r="AA16" s="37" t="s">
        <v>119</v>
      </c>
      <c r="AB16" s="37" t="s">
        <v>113</v>
      </c>
      <c r="AC16" s="36" t="s">
        <v>221</v>
      </c>
      <c r="AD16" s="35">
        <v>0.15</v>
      </c>
      <c r="AE16" s="54" t="s">
        <v>680</v>
      </c>
      <c r="AF16" s="35">
        <v>0.33</v>
      </c>
      <c r="AG16" s="54" t="s">
        <v>260</v>
      </c>
      <c r="AH16" s="35">
        <v>0.52</v>
      </c>
      <c r="AI16" s="54" t="s">
        <v>667</v>
      </c>
      <c r="AJ16" s="36" t="s">
        <v>78</v>
      </c>
      <c r="AK16" s="36" t="s">
        <v>88</v>
      </c>
      <c r="AL16" s="47">
        <f t="shared" si="4"/>
        <v>1</v>
      </c>
      <c r="AM16" s="36" t="s">
        <v>614</v>
      </c>
      <c r="AN16" s="37">
        <v>1</v>
      </c>
      <c r="AO16" s="37">
        <v>1</v>
      </c>
      <c r="AP16" s="37">
        <v>2017</v>
      </c>
      <c r="AQ16" s="37">
        <v>31</v>
      </c>
      <c r="AR16" s="37">
        <v>12</v>
      </c>
      <c r="AS16" s="37">
        <v>2017</v>
      </c>
      <c r="AT16" s="62"/>
      <c r="AU16" s="62" t="s">
        <v>615</v>
      </c>
      <c r="BL16" s="1"/>
      <c r="BM16" s="1"/>
      <c r="BN16" s="1"/>
    </row>
    <row r="17" spans="1:66" ht="384.75" x14ac:dyDescent="0.2">
      <c r="A17" s="18"/>
      <c r="B17" s="18"/>
      <c r="C17" s="41" t="s">
        <v>149</v>
      </c>
      <c r="D17" s="41" t="s">
        <v>150</v>
      </c>
      <c r="E17" s="41" t="s">
        <v>151</v>
      </c>
      <c r="F17" s="41" t="s">
        <v>152</v>
      </c>
      <c r="G17" s="41" t="s">
        <v>153</v>
      </c>
      <c r="H17" s="41" t="s">
        <v>154</v>
      </c>
      <c r="I17" s="37" t="s">
        <v>156</v>
      </c>
      <c r="J17" s="37" t="s">
        <v>69</v>
      </c>
      <c r="K17" s="36" t="s">
        <v>177</v>
      </c>
      <c r="L17" s="36" t="s">
        <v>178</v>
      </c>
      <c r="M17" s="38" t="s">
        <v>8</v>
      </c>
      <c r="N17" s="39" t="str">
        <f t="shared" si="3"/>
        <v>3</v>
      </c>
      <c r="O17" s="40" t="s">
        <v>30</v>
      </c>
      <c r="P17" s="39" t="str">
        <f t="shared" si="0"/>
        <v>2</v>
      </c>
      <c r="Q17" s="36">
        <v>0.5</v>
      </c>
      <c r="R17" s="36" t="s">
        <v>708</v>
      </c>
      <c r="S17" s="36" t="s">
        <v>193</v>
      </c>
      <c r="T17" s="37">
        <f t="shared" si="1"/>
        <v>3</v>
      </c>
      <c r="U17" s="37" t="str">
        <f t="shared" si="2"/>
        <v>ZONA DE RIESGO BAJA</v>
      </c>
      <c r="V17" s="37" t="s">
        <v>222</v>
      </c>
      <c r="W17" s="37" t="s">
        <v>223</v>
      </c>
      <c r="X17" s="37" t="s">
        <v>219</v>
      </c>
      <c r="Y17" s="37" t="s">
        <v>116</v>
      </c>
      <c r="Z17" s="37" t="s">
        <v>224</v>
      </c>
      <c r="AA17" s="37" t="s">
        <v>120</v>
      </c>
      <c r="AB17" s="37" t="s">
        <v>114</v>
      </c>
      <c r="AC17" s="36" t="s">
        <v>225</v>
      </c>
      <c r="AD17" s="35">
        <v>0.15</v>
      </c>
      <c r="AE17" s="54" t="s">
        <v>709</v>
      </c>
      <c r="AF17" s="35">
        <v>0.33</v>
      </c>
      <c r="AG17" s="54" t="s">
        <v>261</v>
      </c>
      <c r="AH17" s="35">
        <v>0.52</v>
      </c>
      <c r="AI17" s="54" t="s">
        <v>616</v>
      </c>
      <c r="AJ17" s="36" t="s">
        <v>78</v>
      </c>
      <c r="AK17" s="36" t="s">
        <v>88</v>
      </c>
      <c r="AL17" s="47">
        <f>AD17+AF17+AH17</f>
        <v>1</v>
      </c>
      <c r="AM17" s="36" t="s">
        <v>710</v>
      </c>
      <c r="AN17" s="37">
        <v>1</v>
      </c>
      <c r="AO17" s="37">
        <v>1</v>
      </c>
      <c r="AP17" s="37">
        <v>2017</v>
      </c>
      <c r="AQ17" s="37">
        <v>31</v>
      </c>
      <c r="AR17" s="37">
        <v>12</v>
      </c>
      <c r="AS17" s="37">
        <v>2017</v>
      </c>
      <c r="AT17" s="62"/>
      <c r="AU17" s="62" t="s">
        <v>711</v>
      </c>
      <c r="BL17" s="1"/>
      <c r="BM17" s="1"/>
      <c r="BN17" s="1"/>
    </row>
    <row r="18" spans="1:66" ht="409.5" x14ac:dyDescent="0.2">
      <c r="A18" s="18"/>
      <c r="B18" s="18"/>
      <c r="C18" s="41" t="s">
        <v>149</v>
      </c>
      <c r="D18" s="41" t="s">
        <v>150</v>
      </c>
      <c r="E18" s="41" t="s">
        <v>151</v>
      </c>
      <c r="F18" s="41" t="s">
        <v>152</v>
      </c>
      <c r="G18" s="41" t="s">
        <v>153</v>
      </c>
      <c r="H18" s="41" t="s">
        <v>154</v>
      </c>
      <c r="I18" s="37" t="s">
        <v>157</v>
      </c>
      <c r="J18" s="37" t="s">
        <v>69</v>
      </c>
      <c r="K18" s="36" t="s">
        <v>179</v>
      </c>
      <c r="L18" s="36" t="s">
        <v>180</v>
      </c>
      <c r="M18" s="38" t="s">
        <v>6</v>
      </c>
      <c r="N18" s="39" t="str">
        <f t="shared" si="3"/>
        <v>5</v>
      </c>
      <c r="O18" s="40" t="s">
        <v>31</v>
      </c>
      <c r="P18" s="39" t="str">
        <f t="shared" si="0"/>
        <v>3</v>
      </c>
      <c r="Q18" s="36">
        <v>1</v>
      </c>
      <c r="R18" s="36" t="s">
        <v>712</v>
      </c>
      <c r="S18" s="36" t="s">
        <v>198</v>
      </c>
      <c r="T18" s="37">
        <f t="shared" si="1"/>
        <v>15</v>
      </c>
      <c r="U18" s="37" t="str">
        <f t="shared" si="2"/>
        <v>ZONA DE RIESGO EXTREMA</v>
      </c>
      <c r="V18" s="37" t="s">
        <v>226</v>
      </c>
      <c r="W18" s="37" t="s">
        <v>227</v>
      </c>
      <c r="X18" s="37" t="s">
        <v>228</v>
      </c>
      <c r="Y18" s="37" t="s">
        <v>117</v>
      </c>
      <c r="Z18" s="37" t="s">
        <v>229</v>
      </c>
      <c r="AA18" s="37" t="s">
        <v>119</v>
      </c>
      <c r="AB18" s="37" t="s">
        <v>114</v>
      </c>
      <c r="AC18" s="36" t="s">
        <v>713</v>
      </c>
      <c r="AD18" s="35">
        <v>0.1</v>
      </c>
      <c r="AE18" s="54" t="s">
        <v>253</v>
      </c>
      <c r="AF18" s="35">
        <v>0.33</v>
      </c>
      <c r="AG18" s="54" t="s">
        <v>714</v>
      </c>
      <c r="AH18" s="35">
        <v>0.56999999999999995</v>
      </c>
      <c r="AI18" s="54" t="s">
        <v>617</v>
      </c>
      <c r="AJ18" s="36" t="s">
        <v>78</v>
      </c>
      <c r="AK18" s="36" t="s">
        <v>88</v>
      </c>
      <c r="AL18" s="47">
        <f>AD18+AF18+AH18</f>
        <v>1</v>
      </c>
      <c r="AM18" s="36" t="s">
        <v>618</v>
      </c>
      <c r="AN18" s="37">
        <v>1</v>
      </c>
      <c r="AO18" s="37">
        <v>1</v>
      </c>
      <c r="AP18" s="37">
        <v>2017</v>
      </c>
      <c r="AQ18" s="37">
        <v>31</v>
      </c>
      <c r="AR18" s="37">
        <v>12</v>
      </c>
      <c r="AS18" s="37">
        <v>2017</v>
      </c>
      <c r="AT18" s="62"/>
      <c r="AU18" s="62" t="s">
        <v>619</v>
      </c>
      <c r="BL18" s="1"/>
      <c r="BM18" s="1"/>
      <c r="BN18" s="1"/>
    </row>
    <row r="19" spans="1:66" ht="370.5" x14ac:dyDescent="0.2">
      <c r="A19" s="18"/>
      <c r="B19" s="18"/>
      <c r="C19" s="41" t="s">
        <v>149</v>
      </c>
      <c r="D19" s="41" t="s">
        <v>150</v>
      </c>
      <c r="E19" s="41" t="s">
        <v>151</v>
      </c>
      <c r="F19" s="41" t="s">
        <v>152</v>
      </c>
      <c r="G19" s="41" t="s">
        <v>153</v>
      </c>
      <c r="H19" s="41" t="s">
        <v>154</v>
      </c>
      <c r="I19" s="37" t="s">
        <v>625</v>
      </c>
      <c r="J19" s="37" t="s">
        <v>69</v>
      </c>
      <c r="K19" s="36" t="s">
        <v>181</v>
      </c>
      <c r="L19" s="36" t="s">
        <v>182</v>
      </c>
      <c r="M19" s="38" t="s">
        <v>8</v>
      </c>
      <c r="N19" s="39" t="str">
        <f t="shared" si="3"/>
        <v>3</v>
      </c>
      <c r="O19" s="40" t="s">
        <v>32</v>
      </c>
      <c r="P19" s="39" t="str">
        <f t="shared" si="0"/>
        <v>4</v>
      </c>
      <c r="Q19" s="36">
        <v>0.5</v>
      </c>
      <c r="R19" s="36" t="s">
        <v>199</v>
      </c>
      <c r="S19" s="36" t="s">
        <v>198</v>
      </c>
      <c r="T19" s="37">
        <f t="shared" si="1"/>
        <v>6</v>
      </c>
      <c r="U19" s="37" t="str">
        <f t="shared" si="2"/>
        <v>ZONA DE RIESGO ALTA</v>
      </c>
      <c r="V19" s="37" t="s">
        <v>230</v>
      </c>
      <c r="W19" s="37" t="s">
        <v>231</v>
      </c>
      <c r="X19" s="37" t="s">
        <v>219</v>
      </c>
      <c r="Y19" s="37" t="s">
        <v>118</v>
      </c>
      <c r="Z19" s="37" t="s">
        <v>232</v>
      </c>
      <c r="AA19" s="37" t="s">
        <v>119</v>
      </c>
      <c r="AB19" s="37" t="s">
        <v>113</v>
      </c>
      <c r="AC19" s="36" t="s">
        <v>233</v>
      </c>
      <c r="AD19" s="35">
        <v>0.33</v>
      </c>
      <c r="AE19" s="54" t="s">
        <v>254</v>
      </c>
      <c r="AF19" s="35">
        <v>0.33329999999999999</v>
      </c>
      <c r="AG19" s="54" t="s">
        <v>262</v>
      </c>
      <c r="AH19" s="35">
        <v>0.33329999999999999</v>
      </c>
      <c r="AI19" s="54" t="s">
        <v>620</v>
      </c>
      <c r="AJ19" s="36" t="s">
        <v>78</v>
      </c>
      <c r="AK19" s="36" t="s">
        <v>88</v>
      </c>
      <c r="AL19" s="47">
        <f t="shared" si="4"/>
        <v>0.99659999999999993</v>
      </c>
      <c r="AM19" s="36" t="s">
        <v>621</v>
      </c>
      <c r="AN19" s="37">
        <v>1</v>
      </c>
      <c r="AO19" s="37">
        <v>1</v>
      </c>
      <c r="AP19" s="37">
        <v>2017</v>
      </c>
      <c r="AQ19" s="37">
        <v>31</v>
      </c>
      <c r="AR19" s="37">
        <v>12</v>
      </c>
      <c r="AS19" s="37">
        <v>2017</v>
      </c>
      <c r="AT19" s="62"/>
      <c r="AU19" s="63"/>
      <c r="BL19" s="1"/>
      <c r="BM19" s="1"/>
      <c r="BN19" s="1"/>
    </row>
    <row r="20" spans="1:66" ht="384.75" x14ac:dyDescent="0.2">
      <c r="A20" s="18"/>
      <c r="B20" s="18"/>
      <c r="C20" s="41" t="s">
        <v>149</v>
      </c>
      <c r="D20" s="41" t="s">
        <v>150</v>
      </c>
      <c r="E20" s="41" t="s">
        <v>151</v>
      </c>
      <c r="F20" s="41" t="s">
        <v>152</v>
      </c>
      <c r="G20" s="41" t="s">
        <v>153</v>
      </c>
      <c r="H20" s="41" t="s">
        <v>154</v>
      </c>
      <c r="I20" s="37" t="s">
        <v>715</v>
      </c>
      <c r="J20" s="37" t="s">
        <v>69</v>
      </c>
      <c r="K20" s="36" t="s">
        <v>183</v>
      </c>
      <c r="L20" s="36" t="s">
        <v>184</v>
      </c>
      <c r="M20" s="38" t="s">
        <v>8</v>
      </c>
      <c r="N20" s="39" t="str">
        <f t="shared" si="3"/>
        <v>3</v>
      </c>
      <c r="O20" s="40" t="s">
        <v>32</v>
      </c>
      <c r="P20" s="39" t="str">
        <f t="shared" si="0"/>
        <v>4</v>
      </c>
      <c r="Q20" s="36">
        <v>0.5</v>
      </c>
      <c r="R20" s="36" t="s">
        <v>200</v>
      </c>
      <c r="S20" s="36" t="s">
        <v>193</v>
      </c>
      <c r="T20" s="37">
        <f t="shared" si="1"/>
        <v>6</v>
      </c>
      <c r="U20" s="37" t="str">
        <f t="shared" si="2"/>
        <v>ZONA DE RIESGO ALTA</v>
      </c>
      <c r="V20" s="37" t="s">
        <v>234</v>
      </c>
      <c r="W20" s="37" t="s">
        <v>235</v>
      </c>
      <c r="X20" s="37" t="s">
        <v>219</v>
      </c>
      <c r="Y20" s="37" t="s">
        <v>117</v>
      </c>
      <c r="Z20" s="37" t="s">
        <v>236</v>
      </c>
      <c r="AA20" s="37" t="s">
        <v>237</v>
      </c>
      <c r="AB20" s="37" t="s">
        <v>113</v>
      </c>
      <c r="AC20" s="36" t="s">
        <v>238</v>
      </c>
      <c r="AD20" s="35">
        <v>0.15</v>
      </c>
      <c r="AE20" s="54" t="s">
        <v>255</v>
      </c>
      <c r="AF20" s="35">
        <v>0.33</v>
      </c>
      <c r="AG20" s="54" t="s">
        <v>263</v>
      </c>
      <c r="AH20" s="35">
        <v>0.52</v>
      </c>
      <c r="AI20" s="54" t="s">
        <v>716</v>
      </c>
      <c r="AJ20" s="36" t="s">
        <v>78</v>
      </c>
      <c r="AK20" s="36" t="s">
        <v>88</v>
      </c>
      <c r="AL20" s="47">
        <f t="shared" si="4"/>
        <v>1</v>
      </c>
      <c r="AM20" s="36" t="s">
        <v>622</v>
      </c>
      <c r="AN20" s="37">
        <v>1</v>
      </c>
      <c r="AO20" s="37">
        <v>1</v>
      </c>
      <c r="AP20" s="37">
        <v>2017</v>
      </c>
      <c r="AQ20" s="37">
        <v>31</v>
      </c>
      <c r="AR20" s="37">
        <v>12</v>
      </c>
      <c r="AS20" s="37">
        <v>2017</v>
      </c>
      <c r="AT20" s="62"/>
      <c r="AU20" s="62"/>
      <c r="BL20" s="1"/>
      <c r="BM20" s="1"/>
      <c r="BN20" s="1"/>
    </row>
    <row r="21" spans="1:66" ht="409.5" x14ac:dyDescent="0.2">
      <c r="A21" s="18"/>
      <c r="B21" s="18"/>
      <c r="C21" s="41" t="s">
        <v>149</v>
      </c>
      <c r="D21" s="41" t="s">
        <v>150</v>
      </c>
      <c r="E21" s="41" t="s">
        <v>151</v>
      </c>
      <c r="F21" s="41" t="s">
        <v>152</v>
      </c>
      <c r="G21" s="41" t="s">
        <v>153</v>
      </c>
      <c r="H21" s="41" t="s">
        <v>154</v>
      </c>
      <c r="I21" s="37" t="s">
        <v>158</v>
      </c>
      <c r="J21" s="37" t="s">
        <v>69</v>
      </c>
      <c r="K21" s="57" t="s">
        <v>185</v>
      </c>
      <c r="L21" s="36" t="s">
        <v>186</v>
      </c>
      <c r="M21" s="38" t="s">
        <v>8</v>
      </c>
      <c r="N21" s="39" t="str">
        <f t="shared" si="3"/>
        <v>3</v>
      </c>
      <c r="O21" s="40" t="s">
        <v>31</v>
      </c>
      <c r="P21" s="39" t="str">
        <f t="shared" si="0"/>
        <v>3</v>
      </c>
      <c r="Q21" s="36">
        <v>0.5</v>
      </c>
      <c r="R21" s="36" t="s">
        <v>201</v>
      </c>
      <c r="S21" s="36" t="s">
        <v>193</v>
      </c>
      <c r="T21" s="37">
        <f t="shared" si="1"/>
        <v>4.5</v>
      </c>
      <c r="U21" s="37" t="str">
        <f t="shared" si="2"/>
        <v>ZONA DE RIESGO ALTA</v>
      </c>
      <c r="V21" s="37" t="s">
        <v>239</v>
      </c>
      <c r="W21" s="37" t="s">
        <v>240</v>
      </c>
      <c r="X21" s="37" t="s">
        <v>228</v>
      </c>
      <c r="Y21" s="37" t="s">
        <v>117</v>
      </c>
      <c r="Z21" s="37" t="s">
        <v>241</v>
      </c>
      <c r="AA21" s="37" t="s">
        <v>237</v>
      </c>
      <c r="AB21" s="37" t="s">
        <v>113</v>
      </c>
      <c r="AC21" s="36" t="s">
        <v>623</v>
      </c>
      <c r="AD21" s="35">
        <v>0.25</v>
      </c>
      <c r="AE21" s="54" t="s">
        <v>256</v>
      </c>
      <c r="AF21" s="35">
        <v>0.33</v>
      </c>
      <c r="AG21" s="54" t="s">
        <v>264</v>
      </c>
      <c r="AH21" s="35">
        <v>0.42</v>
      </c>
      <c r="AI21" s="54" t="s">
        <v>624</v>
      </c>
      <c r="AJ21" s="36" t="s">
        <v>78</v>
      </c>
      <c r="AK21" s="36" t="s">
        <v>88</v>
      </c>
      <c r="AL21" s="47">
        <f t="shared" si="4"/>
        <v>1</v>
      </c>
      <c r="AM21" s="36" t="s">
        <v>265</v>
      </c>
      <c r="AN21" s="37">
        <v>1</v>
      </c>
      <c r="AO21" s="37">
        <v>1</v>
      </c>
      <c r="AP21" s="37">
        <v>2017</v>
      </c>
      <c r="AQ21" s="37">
        <v>31</v>
      </c>
      <c r="AR21" s="37">
        <v>12</v>
      </c>
      <c r="AS21" s="37">
        <v>2017</v>
      </c>
      <c r="AT21" s="62"/>
      <c r="AU21" s="62"/>
      <c r="BL21" s="1"/>
      <c r="BM21" s="1"/>
      <c r="BN21" s="1"/>
    </row>
    <row r="22" spans="1:66" ht="384.75" x14ac:dyDescent="0.2">
      <c r="A22" s="18"/>
      <c r="B22" s="18"/>
      <c r="C22" s="41" t="s">
        <v>149</v>
      </c>
      <c r="D22" s="41" t="s">
        <v>150</v>
      </c>
      <c r="E22" s="41" t="s">
        <v>151</v>
      </c>
      <c r="F22" s="41" t="s">
        <v>152</v>
      </c>
      <c r="G22" s="41" t="s">
        <v>153</v>
      </c>
      <c r="H22" s="41" t="s">
        <v>154</v>
      </c>
      <c r="I22" s="104" t="s">
        <v>626</v>
      </c>
      <c r="J22" s="37" t="s">
        <v>63</v>
      </c>
      <c r="K22" s="57" t="s">
        <v>627</v>
      </c>
      <c r="L22" s="36" t="s">
        <v>628</v>
      </c>
      <c r="M22" s="38" t="s">
        <v>7</v>
      </c>
      <c r="N22" s="39" t="s">
        <v>629</v>
      </c>
      <c r="O22" s="40" t="s">
        <v>31</v>
      </c>
      <c r="P22" s="39" t="s">
        <v>604</v>
      </c>
      <c r="Q22" s="36">
        <v>0.5</v>
      </c>
      <c r="R22" s="36" t="s">
        <v>717</v>
      </c>
      <c r="S22" s="36" t="s">
        <v>198</v>
      </c>
      <c r="T22" s="37">
        <v>6</v>
      </c>
      <c r="U22" s="37" t="s">
        <v>605</v>
      </c>
      <c r="V22" s="37" t="s">
        <v>242</v>
      </c>
      <c r="W22" s="37" t="s">
        <v>718</v>
      </c>
      <c r="X22" s="37" t="s">
        <v>228</v>
      </c>
      <c r="Y22" s="37" t="s">
        <v>116</v>
      </c>
      <c r="Z22" s="37" t="s">
        <v>630</v>
      </c>
      <c r="AA22" s="37" t="s">
        <v>237</v>
      </c>
      <c r="AB22" s="37" t="s">
        <v>113</v>
      </c>
      <c r="AC22" s="36" t="s">
        <v>631</v>
      </c>
      <c r="AD22" s="35">
        <v>0.25</v>
      </c>
      <c r="AE22" s="54" t="s">
        <v>719</v>
      </c>
      <c r="AF22" s="35">
        <v>0.33</v>
      </c>
      <c r="AG22" s="54" t="s">
        <v>720</v>
      </c>
      <c r="AH22" s="35">
        <v>0.42</v>
      </c>
      <c r="AI22" s="54" t="s">
        <v>632</v>
      </c>
      <c r="AJ22" s="36" t="s">
        <v>78</v>
      </c>
      <c r="AK22" s="36" t="s">
        <v>88</v>
      </c>
      <c r="AL22" s="47">
        <f>AH22+AF22+AD22</f>
        <v>1</v>
      </c>
      <c r="AM22" s="36" t="s">
        <v>679</v>
      </c>
      <c r="AN22" s="37">
        <v>1</v>
      </c>
      <c r="AO22" s="37">
        <v>1</v>
      </c>
      <c r="AP22" s="37">
        <v>2017</v>
      </c>
      <c r="AQ22" s="37">
        <v>31</v>
      </c>
      <c r="AR22" s="37">
        <v>12</v>
      </c>
      <c r="AS22" s="37">
        <v>2017</v>
      </c>
      <c r="AT22" s="62"/>
      <c r="AU22" s="63"/>
      <c r="BL22" s="1"/>
      <c r="BM22" s="1"/>
      <c r="BN22" s="1"/>
    </row>
    <row r="23" spans="1:66" ht="399" x14ac:dyDescent="0.2">
      <c r="A23" s="18"/>
      <c r="B23" s="18"/>
      <c r="C23" s="41" t="s">
        <v>149</v>
      </c>
      <c r="D23" s="41" t="s">
        <v>150</v>
      </c>
      <c r="E23" s="41" t="s">
        <v>151</v>
      </c>
      <c r="F23" s="41" t="s">
        <v>152</v>
      </c>
      <c r="G23" s="41" t="s">
        <v>153</v>
      </c>
      <c r="H23" s="41" t="s">
        <v>154</v>
      </c>
      <c r="I23" s="37" t="s">
        <v>159</v>
      </c>
      <c r="J23" s="37" t="s">
        <v>64</v>
      </c>
      <c r="K23" s="57" t="s">
        <v>187</v>
      </c>
      <c r="L23" s="36" t="s">
        <v>721</v>
      </c>
      <c r="M23" s="38" t="s">
        <v>7</v>
      </c>
      <c r="N23" s="39" t="str">
        <f t="shared" si="3"/>
        <v>4</v>
      </c>
      <c r="O23" s="40" t="s">
        <v>33</v>
      </c>
      <c r="P23" s="39" t="str">
        <f t="shared" si="0"/>
        <v>5</v>
      </c>
      <c r="Q23" s="36">
        <v>1</v>
      </c>
      <c r="R23" s="36" t="s">
        <v>202</v>
      </c>
      <c r="S23" s="36" t="s">
        <v>193</v>
      </c>
      <c r="T23" s="37">
        <f t="shared" si="1"/>
        <v>20</v>
      </c>
      <c r="U23" s="37" t="str">
        <f t="shared" si="2"/>
        <v>ZONA DE RIESGO EXTREMA</v>
      </c>
      <c r="V23" s="37" t="s">
        <v>217</v>
      </c>
      <c r="W23" s="37" t="s">
        <v>243</v>
      </c>
      <c r="X23" s="37" t="s">
        <v>228</v>
      </c>
      <c r="Y23" s="37" t="s">
        <v>116</v>
      </c>
      <c r="Z23" s="37" t="s">
        <v>722</v>
      </c>
      <c r="AA23" s="37" t="s">
        <v>244</v>
      </c>
      <c r="AB23" s="37" t="s">
        <v>113</v>
      </c>
      <c r="AC23" s="36" t="s">
        <v>245</v>
      </c>
      <c r="AD23" s="35">
        <v>0.15</v>
      </c>
      <c r="AE23" s="54" t="s">
        <v>257</v>
      </c>
      <c r="AF23" s="35">
        <v>0.33</v>
      </c>
      <c r="AG23" s="54" t="s">
        <v>723</v>
      </c>
      <c r="AH23" s="35">
        <v>0.52</v>
      </c>
      <c r="AI23" s="54" t="s">
        <v>724</v>
      </c>
      <c r="AJ23" s="36" t="s">
        <v>78</v>
      </c>
      <c r="AK23" s="36" t="s">
        <v>88</v>
      </c>
      <c r="AL23" s="47">
        <f t="shared" si="4"/>
        <v>1</v>
      </c>
      <c r="AM23" s="36" t="s">
        <v>266</v>
      </c>
      <c r="AN23" s="37">
        <v>1</v>
      </c>
      <c r="AO23" s="37">
        <v>1</v>
      </c>
      <c r="AP23" s="37">
        <v>2017</v>
      </c>
      <c r="AQ23" s="37">
        <v>31</v>
      </c>
      <c r="AR23" s="37">
        <v>12</v>
      </c>
      <c r="AS23" s="37">
        <v>2017</v>
      </c>
      <c r="AT23" s="62"/>
      <c r="AU23" s="62" t="s">
        <v>267</v>
      </c>
      <c r="BL23" s="1"/>
      <c r="BM23" s="1"/>
      <c r="BN23" s="1"/>
    </row>
    <row r="24" spans="1:66" ht="199.5" x14ac:dyDescent="0.2">
      <c r="A24" s="18"/>
      <c r="B24" s="18"/>
      <c r="C24" s="41" t="s">
        <v>139</v>
      </c>
      <c r="D24" s="41" t="s">
        <v>160</v>
      </c>
      <c r="E24" s="41" t="s">
        <v>161</v>
      </c>
      <c r="F24" s="41" t="s">
        <v>162</v>
      </c>
      <c r="G24" s="41" t="s">
        <v>163</v>
      </c>
      <c r="H24" s="41" t="s">
        <v>164</v>
      </c>
      <c r="I24" s="37" t="s">
        <v>165</v>
      </c>
      <c r="J24" s="37" t="s">
        <v>69</v>
      </c>
      <c r="K24" s="36" t="s">
        <v>188</v>
      </c>
      <c r="L24" s="36" t="s">
        <v>189</v>
      </c>
      <c r="M24" s="38" t="s">
        <v>8</v>
      </c>
      <c r="N24" s="39" t="str">
        <f t="shared" si="3"/>
        <v>3</v>
      </c>
      <c r="O24" s="40" t="s">
        <v>31</v>
      </c>
      <c r="P24" s="39" t="str">
        <f t="shared" si="0"/>
        <v>3</v>
      </c>
      <c r="Q24" s="36">
        <v>0.5</v>
      </c>
      <c r="R24" s="36" t="s">
        <v>203</v>
      </c>
      <c r="S24" s="36" t="s">
        <v>193</v>
      </c>
      <c r="T24" s="37">
        <f t="shared" si="1"/>
        <v>4.5</v>
      </c>
      <c r="U24" s="37" t="str">
        <f t="shared" si="2"/>
        <v>ZONA DE RIESGO ALTA</v>
      </c>
      <c r="V24" s="37" t="s">
        <v>725</v>
      </c>
      <c r="W24" s="37" t="s">
        <v>246</v>
      </c>
      <c r="X24" s="42">
        <v>1</v>
      </c>
      <c r="Y24" s="37" t="s">
        <v>118</v>
      </c>
      <c r="Z24" s="42">
        <v>1</v>
      </c>
      <c r="AA24" s="37" t="s">
        <v>247</v>
      </c>
      <c r="AB24" s="37" t="s">
        <v>113</v>
      </c>
      <c r="AC24" s="36" t="s">
        <v>248</v>
      </c>
      <c r="AD24" s="35">
        <v>0.05</v>
      </c>
      <c r="AE24" s="54" t="s">
        <v>258</v>
      </c>
      <c r="AF24" s="35">
        <v>0.5</v>
      </c>
      <c r="AG24" s="54" t="s">
        <v>726</v>
      </c>
      <c r="AH24" s="35">
        <v>0.45</v>
      </c>
      <c r="AI24" s="54" t="s">
        <v>663</v>
      </c>
      <c r="AJ24" s="36" t="s">
        <v>83</v>
      </c>
      <c r="AK24" s="36" t="s">
        <v>93</v>
      </c>
      <c r="AL24" s="47">
        <f t="shared" si="4"/>
        <v>1</v>
      </c>
      <c r="AM24" s="36" t="s">
        <v>664</v>
      </c>
      <c r="AN24" s="37">
        <v>1</v>
      </c>
      <c r="AO24" s="37">
        <v>1</v>
      </c>
      <c r="AP24" s="37">
        <v>2017</v>
      </c>
      <c r="AQ24" s="37">
        <v>31</v>
      </c>
      <c r="AR24" s="37">
        <v>12</v>
      </c>
      <c r="AS24" s="37">
        <v>2017</v>
      </c>
      <c r="AT24" s="62"/>
      <c r="AU24" s="63" t="s">
        <v>268</v>
      </c>
      <c r="BL24" s="1"/>
      <c r="BM24" s="1"/>
      <c r="BN24" s="1"/>
    </row>
    <row r="25" spans="1:66" ht="114" customHeight="1" x14ac:dyDescent="0.2">
      <c r="A25" s="18"/>
      <c r="B25" s="18"/>
      <c r="C25" s="41" t="s">
        <v>139</v>
      </c>
      <c r="D25" s="41" t="s">
        <v>160</v>
      </c>
      <c r="E25" s="41" t="s">
        <v>161</v>
      </c>
      <c r="F25" s="41" t="s">
        <v>162</v>
      </c>
      <c r="G25" s="41" t="s">
        <v>163</v>
      </c>
      <c r="H25" s="50" t="s">
        <v>164</v>
      </c>
      <c r="I25" s="41" t="s">
        <v>166</v>
      </c>
      <c r="J25" s="37" t="s">
        <v>69</v>
      </c>
      <c r="K25" s="36" t="s">
        <v>190</v>
      </c>
      <c r="L25" s="36" t="s">
        <v>191</v>
      </c>
      <c r="M25" s="38" t="s">
        <v>7</v>
      </c>
      <c r="N25" s="39" t="str">
        <f t="shared" si="3"/>
        <v>4</v>
      </c>
      <c r="O25" s="40" t="s">
        <v>31</v>
      </c>
      <c r="P25" s="39" t="str">
        <f t="shared" si="0"/>
        <v>3</v>
      </c>
      <c r="Q25" s="36">
        <v>0.5</v>
      </c>
      <c r="R25" s="36" t="s">
        <v>727</v>
      </c>
      <c r="S25" s="36" t="s">
        <v>193</v>
      </c>
      <c r="T25" s="37">
        <f t="shared" si="1"/>
        <v>6</v>
      </c>
      <c r="U25" s="37" t="str">
        <f t="shared" si="2"/>
        <v>ZONA DE RIESGO ALTA</v>
      </c>
      <c r="V25" s="37" t="s">
        <v>728</v>
      </c>
      <c r="W25" s="37" t="s">
        <v>249</v>
      </c>
      <c r="X25" s="42">
        <v>1</v>
      </c>
      <c r="Y25" s="37" t="s">
        <v>118</v>
      </c>
      <c r="Z25" s="42">
        <v>1</v>
      </c>
      <c r="AA25" s="37" t="s">
        <v>247</v>
      </c>
      <c r="AB25" s="37" t="s">
        <v>113</v>
      </c>
      <c r="AC25" s="36" t="s">
        <v>250</v>
      </c>
      <c r="AD25" s="35">
        <v>0.33</v>
      </c>
      <c r="AE25" s="54" t="s">
        <v>259</v>
      </c>
      <c r="AF25" s="35">
        <v>1</v>
      </c>
      <c r="AG25" s="54" t="s">
        <v>729</v>
      </c>
      <c r="AH25" s="35">
        <v>1</v>
      </c>
      <c r="AI25" s="54" t="s">
        <v>730</v>
      </c>
      <c r="AJ25" s="36" t="s">
        <v>83</v>
      </c>
      <c r="AK25" s="36" t="s">
        <v>93</v>
      </c>
      <c r="AL25" s="47">
        <f>AH25</f>
        <v>1</v>
      </c>
      <c r="AM25" s="36" t="s">
        <v>731</v>
      </c>
      <c r="AN25" s="37">
        <v>1</v>
      </c>
      <c r="AO25" s="37">
        <v>1</v>
      </c>
      <c r="AP25" s="37">
        <v>2017</v>
      </c>
      <c r="AQ25" s="37">
        <v>31</v>
      </c>
      <c r="AR25" s="37">
        <v>12</v>
      </c>
      <c r="AS25" s="37">
        <v>2017</v>
      </c>
      <c r="AT25" s="62"/>
      <c r="AU25" s="63" t="s">
        <v>269</v>
      </c>
      <c r="BL25" s="1"/>
      <c r="BM25" s="1"/>
      <c r="BN25" s="1"/>
    </row>
    <row r="26" spans="1:66" ht="384.75" x14ac:dyDescent="0.2">
      <c r="A26" s="18"/>
      <c r="B26" s="18"/>
      <c r="C26" s="41" t="s">
        <v>139</v>
      </c>
      <c r="D26" s="41" t="s">
        <v>270</v>
      </c>
      <c r="E26" s="41" t="s">
        <v>271</v>
      </c>
      <c r="F26" s="41" t="s">
        <v>272</v>
      </c>
      <c r="G26" s="41" t="s">
        <v>273</v>
      </c>
      <c r="H26" s="37" t="s">
        <v>274</v>
      </c>
      <c r="I26" s="51" t="s">
        <v>275</v>
      </c>
      <c r="J26" s="37" t="s">
        <v>69</v>
      </c>
      <c r="K26" s="57" t="s">
        <v>277</v>
      </c>
      <c r="L26" s="57" t="s">
        <v>278</v>
      </c>
      <c r="M26" s="38" t="s">
        <v>8</v>
      </c>
      <c r="N26" s="39" t="str">
        <f t="shared" si="3"/>
        <v>3</v>
      </c>
      <c r="O26" s="40" t="s">
        <v>33</v>
      </c>
      <c r="P26" s="39" t="str">
        <f t="shared" si="0"/>
        <v>5</v>
      </c>
      <c r="Q26" s="36">
        <v>0.5</v>
      </c>
      <c r="R26" s="36" t="s">
        <v>732</v>
      </c>
      <c r="S26" s="36" t="s">
        <v>193</v>
      </c>
      <c r="T26" s="37">
        <f t="shared" si="1"/>
        <v>7.5</v>
      </c>
      <c r="U26" s="37" t="str">
        <f t="shared" si="2"/>
        <v>ZONA DE RIESGO ALTA</v>
      </c>
      <c r="V26" s="37" t="s">
        <v>282</v>
      </c>
      <c r="W26" s="52" t="s">
        <v>733</v>
      </c>
      <c r="X26" s="37" t="s">
        <v>283</v>
      </c>
      <c r="Y26" s="37" t="s">
        <v>117</v>
      </c>
      <c r="Z26" s="37">
        <v>2800</v>
      </c>
      <c r="AA26" s="37" t="s">
        <v>119</v>
      </c>
      <c r="AB26" s="37" t="s">
        <v>113</v>
      </c>
      <c r="AC26" s="36" t="s">
        <v>286</v>
      </c>
      <c r="AD26" s="35">
        <v>0.74</v>
      </c>
      <c r="AE26" s="54" t="s">
        <v>341</v>
      </c>
      <c r="AF26" s="35">
        <f>(1314/2533)*26%</f>
        <v>0.1348756415317805</v>
      </c>
      <c r="AG26" s="54" t="s">
        <v>734</v>
      </c>
      <c r="AH26" s="35">
        <v>0.10141334386103434</v>
      </c>
      <c r="AI26" s="54" t="s">
        <v>635</v>
      </c>
      <c r="AJ26" s="36" t="s">
        <v>80</v>
      </c>
      <c r="AK26" s="36" t="s">
        <v>90</v>
      </c>
      <c r="AL26" s="47">
        <f t="shared" si="4"/>
        <v>0.97628898539281472</v>
      </c>
      <c r="AM26" s="36" t="s">
        <v>288</v>
      </c>
      <c r="AN26" s="37">
        <v>1</v>
      </c>
      <c r="AO26" s="37">
        <v>1</v>
      </c>
      <c r="AP26" s="37">
        <v>2017</v>
      </c>
      <c r="AQ26" s="37">
        <v>31</v>
      </c>
      <c r="AR26" s="37">
        <v>12</v>
      </c>
      <c r="AS26" s="37">
        <v>2017</v>
      </c>
      <c r="AT26" s="63" t="s">
        <v>636</v>
      </c>
      <c r="AU26" s="63"/>
      <c r="BL26" s="1"/>
      <c r="BM26" s="1"/>
      <c r="BN26" s="1"/>
    </row>
    <row r="27" spans="1:66" ht="409.5" x14ac:dyDescent="0.2">
      <c r="A27" s="18"/>
      <c r="B27" s="18"/>
      <c r="C27" s="41" t="s">
        <v>139</v>
      </c>
      <c r="D27" s="41" t="s">
        <v>270</v>
      </c>
      <c r="E27" s="41" t="s">
        <v>271</v>
      </c>
      <c r="F27" s="41" t="s">
        <v>272</v>
      </c>
      <c r="G27" s="41" t="s">
        <v>273</v>
      </c>
      <c r="H27" s="37" t="s">
        <v>274</v>
      </c>
      <c r="I27" s="51" t="s">
        <v>639</v>
      </c>
      <c r="J27" s="37" t="s">
        <v>63</v>
      </c>
      <c r="K27" s="57" t="s">
        <v>640</v>
      </c>
      <c r="L27" s="57" t="s">
        <v>641</v>
      </c>
      <c r="M27" s="38" t="s">
        <v>7</v>
      </c>
      <c r="N27" s="39">
        <v>2</v>
      </c>
      <c r="O27" s="40" t="s">
        <v>31</v>
      </c>
      <c r="P27" s="39">
        <v>4</v>
      </c>
      <c r="Q27" s="36">
        <v>0.5</v>
      </c>
      <c r="R27" s="36" t="s">
        <v>642</v>
      </c>
      <c r="S27" s="36" t="s">
        <v>193</v>
      </c>
      <c r="T27" s="37">
        <f>N27*P27*Q27</f>
        <v>4</v>
      </c>
      <c r="U27" s="37" t="str">
        <f>IF(T27&gt;11,"ZONA DE RIESGO EXTREMA",IF(T27&lt;4,"ZONA DE RIESGO BAJA",IF(T27=4,"ZONA DE RIESGO MODERADA","ZONA DE RIESGO ALTA")))</f>
        <v>ZONA DE RIESGO MODERADA</v>
      </c>
      <c r="V27" s="37" t="s">
        <v>643</v>
      </c>
      <c r="W27" s="52" t="s">
        <v>644</v>
      </c>
      <c r="X27" s="37" t="s">
        <v>645</v>
      </c>
      <c r="Y27" s="37" t="s">
        <v>646</v>
      </c>
      <c r="Z27" s="37" t="s">
        <v>647</v>
      </c>
      <c r="AA27" s="37" t="s">
        <v>247</v>
      </c>
      <c r="AB27" s="37" t="s">
        <v>114</v>
      </c>
      <c r="AC27" s="36" t="s">
        <v>648</v>
      </c>
      <c r="AD27" s="35"/>
      <c r="AE27" s="54"/>
      <c r="AF27" s="35"/>
      <c r="AG27" s="54"/>
      <c r="AH27" s="35">
        <f>(13/13)</f>
        <v>1</v>
      </c>
      <c r="AI27" s="54" t="s">
        <v>649</v>
      </c>
      <c r="AJ27" s="36" t="s">
        <v>80</v>
      </c>
      <c r="AK27" s="36" t="s">
        <v>90</v>
      </c>
      <c r="AL27" s="47">
        <f>SUM(AD27,AF27,AH27)</f>
        <v>1</v>
      </c>
      <c r="AM27" s="36" t="s">
        <v>650</v>
      </c>
      <c r="AN27" s="37">
        <v>31</v>
      </c>
      <c r="AO27" s="37">
        <v>10</v>
      </c>
      <c r="AP27" s="37">
        <v>2017</v>
      </c>
      <c r="AQ27" s="37">
        <v>31</v>
      </c>
      <c r="AR27" s="37">
        <v>12</v>
      </c>
      <c r="AS27" s="37">
        <v>2017</v>
      </c>
      <c r="AT27" s="63" t="s">
        <v>651</v>
      </c>
      <c r="AU27" s="63"/>
      <c r="BL27" s="1"/>
      <c r="BM27" s="1"/>
      <c r="BN27" s="1"/>
    </row>
    <row r="28" spans="1:66" ht="138.75" customHeight="1" x14ac:dyDescent="0.2">
      <c r="A28" s="18"/>
      <c r="B28" s="18"/>
      <c r="C28" s="41" t="s">
        <v>139</v>
      </c>
      <c r="D28" s="41" t="s">
        <v>270</v>
      </c>
      <c r="E28" s="41" t="s">
        <v>271</v>
      </c>
      <c r="F28" s="41" t="s">
        <v>272</v>
      </c>
      <c r="G28" s="41" t="s">
        <v>273</v>
      </c>
      <c r="H28" s="37" t="s">
        <v>274</v>
      </c>
      <c r="I28" s="51" t="s">
        <v>652</v>
      </c>
      <c r="J28" s="37" t="s">
        <v>63</v>
      </c>
      <c r="K28" s="57" t="s">
        <v>653</v>
      </c>
      <c r="L28" s="57" t="s">
        <v>654</v>
      </c>
      <c r="M28" s="38" t="s">
        <v>655</v>
      </c>
      <c r="N28" s="39">
        <v>3</v>
      </c>
      <c r="O28" s="40" t="s">
        <v>31</v>
      </c>
      <c r="P28" s="39">
        <v>4</v>
      </c>
      <c r="Q28" s="36">
        <v>0.5</v>
      </c>
      <c r="R28" s="36" t="s">
        <v>656</v>
      </c>
      <c r="S28" s="36" t="s">
        <v>193</v>
      </c>
      <c r="T28" s="37">
        <f>N28*P28*Q28</f>
        <v>6</v>
      </c>
      <c r="U28" s="37" t="str">
        <f>IF(T28&gt;11,"ZONA DE RIESGO EXTREMA",IF(T28&lt;4,"ZONA DE RIESGO BAJA",IF(T28=4,"ZONA DE RIESGO MODERADA","ZONA DE RIESGO ALTA")))</f>
        <v>ZONA DE RIESGO ALTA</v>
      </c>
      <c r="V28" s="37" t="s">
        <v>657</v>
      </c>
      <c r="W28" s="52" t="s">
        <v>658</v>
      </c>
      <c r="X28" s="37" t="s">
        <v>645</v>
      </c>
      <c r="Y28" s="37" t="s">
        <v>486</v>
      </c>
      <c r="Z28" s="37">
        <v>1</v>
      </c>
      <c r="AA28" s="37" t="s">
        <v>247</v>
      </c>
      <c r="AB28" s="37" t="s">
        <v>113</v>
      </c>
      <c r="AC28" s="36" t="s">
        <v>659</v>
      </c>
      <c r="AD28" s="35"/>
      <c r="AE28" s="54"/>
      <c r="AF28" s="35"/>
      <c r="AG28" s="54"/>
      <c r="AH28" s="35">
        <f>(5/5)</f>
        <v>1</v>
      </c>
      <c r="AI28" s="54" t="s">
        <v>660</v>
      </c>
      <c r="AJ28" s="36" t="s">
        <v>80</v>
      </c>
      <c r="AK28" s="36" t="s">
        <v>90</v>
      </c>
      <c r="AL28" s="47">
        <f>SUM(AD28,AF28,AH28)</f>
        <v>1</v>
      </c>
      <c r="AM28" s="36" t="s">
        <v>661</v>
      </c>
      <c r="AN28" s="37">
        <v>31</v>
      </c>
      <c r="AO28" s="37">
        <v>10</v>
      </c>
      <c r="AP28" s="37">
        <v>2017</v>
      </c>
      <c r="AQ28" s="37">
        <v>31</v>
      </c>
      <c r="AR28" s="37">
        <v>12</v>
      </c>
      <c r="AS28" s="37">
        <v>2017</v>
      </c>
      <c r="AT28" s="63" t="s">
        <v>662</v>
      </c>
      <c r="AU28" s="63"/>
      <c r="BL28" s="1"/>
      <c r="BM28" s="1"/>
      <c r="BN28" s="1"/>
    </row>
    <row r="29" spans="1:66" ht="370.5" x14ac:dyDescent="0.2">
      <c r="A29" s="18"/>
      <c r="B29" s="18"/>
      <c r="C29" s="41" t="s">
        <v>139</v>
      </c>
      <c r="D29" s="41" t="s">
        <v>270</v>
      </c>
      <c r="E29" s="41" t="s">
        <v>271</v>
      </c>
      <c r="F29" s="41" t="s">
        <v>272</v>
      </c>
      <c r="G29" s="41" t="s">
        <v>273</v>
      </c>
      <c r="H29" s="37" t="s">
        <v>274</v>
      </c>
      <c r="I29" s="37" t="s">
        <v>276</v>
      </c>
      <c r="J29" s="37" t="s">
        <v>69</v>
      </c>
      <c r="K29" s="57" t="s">
        <v>279</v>
      </c>
      <c r="L29" s="57" t="s">
        <v>280</v>
      </c>
      <c r="M29" s="38" t="s">
        <v>7</v>
      </c>
      <c r="N29" s="39" t="str">
        <f t="shared" si="3"/>
        <v>4</v>
      </c>
      <c r="O29" s="40" t="s">
        <v>33</v>
      </c>
      <c r="P29" s="39" t="str">
        <f t="shared" si="0"/>
        <v>5</v>
      </c>
      <c r="Q29" s="36">
        <v>0.5</v>
      </c>
      <c r="R29" s="36" t="s">
        <v>281</v>
      </c>
      <c r="S29" s="36" t="s">
        <v>193</v>
      </c>
      <c r="T29" s="37">
        <f t="shared" si="1"/>
        <v>10</v>
      </c>
      <c r="U29" s="37" t="str">
        <f t="shared" si="2"/>
        <v>ZONA DE RIESGO ALTA</v>
      </c>
      <c r="V29" s="37" t="s">
        <v>282</v>
      </c>
      <c r="W29" s="36" t="s">
        <v>284</v>
      </c>
      <c r="X29" s="37" t="s">
        <v>285</v>
      </c>
      <c r="Y29" s="37" t="s">
        <v>117</v>
      </c>
      <c r="Z29" s="37">
        <v>68</v>
      </c>
      <c r="AA29" s="37" t="s">
        <v>119</v>
      </c>
      <c r="AB29" s="37" t="s">
        <v>113</v>
      </c>
      <c r="AC29" s="36" t="s">
        <v>287</v>
      </c>
      <c r="AD29" s="35">
        <v>0.19</v>
      </c>
      <c r="AE29" s="54" t="s">
        <v>342</v>
      </c>
      <c r="AF29" s="35">
        <v>0.76</v>
      </c>
      <c r="AG29" s="54" t="s">
        <v>343</v>
      </c>
      <c r="AH29" s="35">
        <v>4.4117647058823532E-2</v>
      </c>
      <c r="AI29" s="54" t="s">
        <v>637</v>
      </c>
      <c r="AJ29" s="36" t="s">
        <v>80</v>
      </c>
      <c r="AK29" s="36" t="s">
        <v>90</v>
      </c>
      <c r="AL29" s="47">
        <f t="shared" si="4"/>
        <v>0.99411764705882344</v>
      </c>
      <c r="AM29" s="36" t="s">
        <v>289</v>
      </c>
      <c r="AN29" s="37">
        <v>1</v>
      </c>
      <c r="AO29" s="37">
        <v>1</v>
      </c>
      <c r="AP29" s="37">
        <v>2017</v>
      </c>
      <c r="AQ29" s="37">
        <v>31</v>
      </c>
      <c r="AR29" s="37">
        <v>12</v>
      </c>
      <c r="AS29" s="37">
        <v>2017</v>
      </c>
      <c r="AT29" s="63" t="s">
        <v>638</v>
      </c>
      <c r="AU29" s="63"/>
      <c r="BL29" s="1"/>
      <c r="BM29" s="1"/>
      <c r="BN29" s="1"/>
    </row>
    <row r="30" spans="1:66" ht="97.5" customHeight="1" x14ac:dyDescent="0.2">
      <c r="A30" s="18"/>
      <c r="B30" s="18"/>
      <c r="C30" s="41" t="s">
        <v>290</v>
      </c>
      <c r="D30" s="41" t="s">
        <v>291</v>
      </c>
      <c r="E30" s="41" t="s">
        <v>292</v>
      </c>
      <c r="F30" s="41" t="s">
        <v>162</v>
      </c>
      <c r="G30" s="41" t="s">
        <v>293</v>
      </c>
      <c r="H30" s="37" t="s">
        <v>294</v>
      </c>
      <c r="I30" s="37" t="s">
        <v>295</v>
      </c>
      <c r="J30" s="37" t="s">
        <v>69</v>
      </c>
      <c r="K30" s="36" t="s">
        <v>299</v>
      </c>
      <c r="L30" s="36" t="s">
        <v>300</v>
      </c>
      <c r="M30" s="38" t="s">
        <v>8</v>
      </c>
      <c r="N30" s="39" t="str">
        <f t="shared" si="3"/>
        <v>3</v>
      </c>
      <c r="O30" s="40" t="s">
        <v>32</v>
      </c>
      <c r="P30" s="39" t="str">
        <f t="shared" si="0"/>
        <v>4</v>
      </c>
      <c r="Q30" s="36">
        <v>0.5</v>
      </c>
      <c r="R30" s="36" t="s">
        <v>735</v>
      </c>
      <c r="S30" s="36" t="s">
        <v>193</v>
      </c>
      <c r="T30" s="37">
        <f t="shared" si="1"/>
        <v>6</v>
      </c>
      <c r="U30" s="37" t="str">
        <f t="shared" si="2"/>
        <v>ZONA DE RIESGO ALTA</v>
      </c>
      <c r="V30" s="37" t="s">
        <v>304</v>
      </c>
      <c r="W30" s="37" t="s">
        <v>305</v>
      </c>
      <c r="X30" s="37" t="s">
        <v>219</v>
      </c>
      <c r="Y30" s="37" t="s">
        <v>116</v>
      </c>
      <c r="Z30" s="42">
        <v>1</v>
      </c>
      <c r="AA30" s="37" t="s">
        <v>120</v>
      </c>
      <c r="AB30" s="37" t="s">
        <v>113</v>
      </c>
      <c r="AC30" s="36" t="s">
        <v>736</v>
      </c>
      <c r="AD30" s="35">
        <v>0.13</v>
      </c>
      <c r="AE30" s="58" t="s">
        <v>307</v>
      </c>
      <c r="AF30" s="35">
        <v>0.22</v>
      </c>
      <c r="AG30" s="54" t="s">
        <v>308</v>
      </c>
      <c r="AH30" s="35">
        <v>0.65</v>
      </c>
      <c r="AI30" s="54" t="s">
        <v>737</v>
      </c>
      <c r="AJ30" s="36" t="s">
        <v>83</v>
      </c>
      <c r="AK30" s="36" t="s">
        <v>93</v>
      </c>
      <c r="AL30" s="47">
        <f t="shared" si="4"/>
        <v>1</v>
      </c>
      <c r="AM30" s="36" t="s">
        <v>738</v>
      </c>
      <c r="AN30" s="37">
        <v>1</v>
      </c>
      <c r="AO30" s="37">
        <v>2</v>
      </c>
      <c r="AP30" s="37">
        <v>2017</v>
      </c>
      <c r="AQ30" s="37">
        <v>31</v>
      </c>
      <c r="AR30" s="37">
        <v>12</v>
      </c>
      <c r="AS30" s="37">
        <v>2017</v>
      </c>
      <c r="AT30" s="63"/>
      <c r="AU30" s="63"/>
      <c r="BL30" s="1"/>
      <c r="BM30" s="1"/>
      <c r="BN30" s="1"/>
    </row>
    <row r="31" spans="1:66" ht="145.5" customHeight="1" x14ac:dyDescent="0.2">
      <c r="A31" s="18"/>
      <c r="B31" s="18"/>
      <c r="C31" s="41" t="s">
        <v>290</v>
      </c>
      <c r="D31" s="41" t="s">
        <v>160</v>
      </c>
      <c r="E31" s="41" t="s">
        <v>161</v>
      </c>
      <c r="F31" s="41" t="s">
        <v>376</v>
      </c>
      <c r="G31" s="41" t="s">
        <v>296</v>
      </c>
      <c r="H31" s="37" t="s">
        <v>297</v>
      </c>
      <c r="I31" s="37" t="s">
        <v>298</v>
      </c>
      <c r="J31" s="37" t="s">
        <v>69</v>
      </c>
      <c r="K31" s="41" t="s">
        <v>301</v>
      </c>
      <c r="L31" s="41" t="s">
        <v>739</v>
      </c>
      <c r="M31" s="38" t="s">
        <v>8</v>
      </c>
      <c r="N31" s="39" t="str">
        <f t="shared" si="3"/>
        <v>3</v>
      </c>
      <c r="O31" s="40" t="s">
        <v>31</v>
      </c>
      <c r="P31" s="39" t="str">
        <f t="shared" si="0"/>
        <v>3</v>
      </c>
      <c r="Q31" s="36">
        <v>1</v>
      </c>
      <c r="R31" s="41" t="s">
        <v>740</v>
      </c>
      <c r="S31" s="36" t="s">
        <v>193</v>
      </c>
      <c r="T31" s="37">
        <f t="shared" si="1"/>
        <v>9</v>
      </c>
      <c r="U31" s="37" t="str">
        <f t="shared" si="2"/>
        <v>ZONA DE RIESGO ALTA</v>
      </c>
      <c r="V31" s="41" t="s">
        <v>741</v>
      </c>
      <c r="W31" s="41" t="s">
        <v>306</v>
      </c>
      <c r="X31" s="37" t="s">
        <v>219</v>
      </c>
      <c r="Y31" s="37" t="s">
        <v>118</v>
      </c>
      <c r="Z31" s="42">
        <v>1</v>
      </c>
      <c r="AA31" s="37" t="s">
        <v>247</v>
      </c>
      <c r="AB31" s="37" t="s">
        <v>113</v>
      </c>
      <c r="AC31" s="41" t="s">
        <v>742</v>
      </c>
      <c r="AD31" s="35">
        <v>0.25</v>
      </c>
      <c r="AE31" s="58" t="s">
        <v>309</v>
      </c>
      <c r="AF31" s="35">
        <v>0.25</v>
      </c>
      <c r="AG31" s="54" t="s">
        <v>310</v>
      </c>
      <c r="AH31" s="35">
        <v>0.5</v>
      </c>
      <c r="AI31" s="54" t="s">
        <v>669</v>
      </c>
      <c r="AJ31" s="36" t="s">
        <v>84</v>
      </c>
      <c r="AK31" s="36" t="s">
        <v>94</v>
      </c>
      <c r="AL31" s="47">
        <f t="shared" si="4"/>
        <v>1</v>
      </c>
      <c r="AM31" s="36" t="s">
        <v>312</v>
      </c>
      <c r="AN31" s="37">
        <v>1</v>
      </c>
      <c r="AO31" s="37">
        <v>2</v>
      </c>
      <c r="AP31" s="37">
        <v>2017</v>
      </c>
      <c r="AQ31" s="37">
        <v>31</v>
      </c>
      <c r="AR31" s="37">
        <v>12</v>
      </c>
      <c r="AS31" s="37">
        <v>2017</v>
      </c>
      <c r="AT31" s="63"/>
      <c r="AU31" s="63"/>
      <c r="BL31" s="1"/>
      <c r="BM31" s="1"/>
      <c r="BN31" s="1"/>
    </row>
    <row r="32" spans="1:66" ht="199.5" customHeight="1" x14ac:dyDescent="0.2">
      <c r="A32" s="18"/>
      <c r="B32" s="18"/>
      <c r="C32" s="41" t="s">
        <v>290</v>
      </c>
      <c r="D32" s="41" t="s">
        <v>160</v>
      </c>
      <c r="E32" s="41" t="s">
        <v>161</v>
      </c>
      <c r="F32" s="41" t="s">
        <v>162</v>
      </c>
      <c r="G32" s="41" t="s">
        <v>296</v>
      </c>
      <c r="H32" s="37" t="s">
        <v>297</v>
      </c>
      <c r="I32" s="41" t="s">
        <v>743</v>
      </c>
      <c r="J32" s="37" t="s">
        <v>69</v>
      </c>
      <c r="K32" s="41" t="s">
        <v>302</v>
      </c>
      <c r="L32" s="41" t="s">
        <v>744</v>
      </c>
      <c r="M32" s="38" t="s">
        <v>8</v>
      </c>
      <c r="N32" s="39" t="str">
        <f t="shared" si="3"/>
        <v>3</v>
      </c>
      <c r="O32" s="40" t="s">
        <v>31</v>
      </c>
      <c r="P32" s="39" t="str">
        <f t="shared" si="0"/>
        <v>3</v>
      </c>
      <c r="Q32" s="36">
        <v>1</v>
      </c>
      <c r="R32" s="41" t="s">
        <v>303</v>
      </c>
      <c r="S32" s="36" t="s">
        <v>193</v>
      </c>
      <c r="T32" s="37">
        <f t="shared" si="1"/>
        <v>9</v>
      </c>
      <c r="U32" s="37" t="str">
        <f t="shared" si="2"/>
        <v>ZONA DE RIESGO ALTA</v>
      </c>
      <c r="V32" s="41" t="s">
        <v>745</v>
      </c>
      <c r="W32" s="41" t="s">
        <v>746</v>
      </c>
      <c r="X32" s="37" t="s">
        <v>134</v>
      </c>
      <c r="Y32" s="37" t="s">
        <v>118</v>
      </c>
      <c r="Z32" s="42">
        <v>1</v>
      </c>
      <c r="AA32" s="37" t="s">
        <v>247</v>
      </c>
      <c r="AB32" s="37" t="s">
        <v>113</v>
      </c>
      <c r="AC32" s="41" t="s">
        <v>311</v>
      </c>
      <c r="AD32" s="35">
        <v>0.25</v>
      </c>
      <c r="AE32" s="58" t="s">
        <v>747</v>
      </c>
      <c r="AF32" s="35">
        <v>0.25</v>
      </c>
      <c r="AG32" s="54" t="s">
        <v>748</v>
      </c>
      <c r="AH32" s="35">
        <v>0.5</v>
      </c>
      <c r="AI32" s="54" t="s">
        <v>749</v>
      </c>
      <c r="AJ32" s="36" t="s">
        <v>84</v>
      </c>
      <c r="AK32" s="36" t="s">
        <v>94</v>
      </c>
      <c r="AL32" s="47">
        <f t="shared" si="4"/>
        <v>1</v>
      </c>
      <c r="AM32" s="36" t="s">
        <v>313</v>
      </c>
      <c r="AN32" s="37">
        <v>1</v>
      </c>
      <c r="AO32" s="37">
        <v>2</v>
      </c>
      <c r="AP32" s="37">
        <v>2017</v>
      </c>
      <c r="AQ32" s="37">
        <v>31</v>
      </c>
      <c r="AR32" s="37">
        <v>12</v>
      </c>
      <c r="AS32" s="37">
        <v>2017</v>
      </c>
      <c r="AT32" s="63"/>
      <c r="AU32" s="63"/>
      <c r="BL32" s="1"/>
      <c r="BM32" s="1"/>
      <c r="BN32" s="1"/>
    </row>
    <row r="33" spans="1:66" ht="119.25" customHeight="1" x14ac:dyDescent="0.2">
      <c r="A33" s="18"/>
      <c r="B33" s="18"/>
      <c r="C33" s="41" t="s">
        <v>139</v>
      </c>
      <c r="D33" s="41" t="s">
        <v>160</v>
      </c>
      <c r="E33" s="41" t="s">
        <v>161</v>
      </c>
      <c r="F33" s="41" t="s">
        <v>162</v>
      </c>
      <c r="G33" s="41" t="s">
        <v>314</v>
      </c>
      <c r="H33" s="37" t="s">
        <v>317</v>
      </c>
      <c r="I33" s="37" t="s">
        <v>318</v>
      </c>
      <c r="J33" s="37" t="s">
        <v>69</v>
      </c>
      <c r="K33" s="36" t="s">
        <v>323</v>
      </c>
      <c r="L33" s="36" t="s">
        <v>750</v>
      </c>
      <c r="M33" s="38" t="s">
        <v>7</v>
      </c>
      <c r="N33" s="39" t="str">
        <f t="shared" si="3"/>
        <v>4</v>
      </c>
      <c r="O33" s="40" t="s">
        <v>31</v>
      </c>
      <c r="P33" s="39" t="str">
        <f t="shared" si="0"/>
        <v>3</v>
      </c>
      <c r="Q33" s="36">
        <v>0.5</v>
      </c>
      <c r="R33" s="36" t="s">
        <v>326</v>
      </c>
      <c r="S33" s="36" t="s">
        <v>193</v>
      </c>
      <c r="T33" s="37">
        <f t="shared" si="1"/>
        <v>6</v>
      </c>
      <c r="U33" s="37" t="str">
        <f t="shared" si="2"/>
        <v>ZONA DE RIESGO ALTA</v>
      </c>
      <c r="V33" s="37" t="s">
        <v>328</v>
      </c>
      <c r="W33" s="37" t="s">
        <v>329</v>
      </c>
      <c r="X33" s="37" t="s">
        <v>134</v>
      </c>
      <c r="Y33" s="37" t="s">
        <v>118</v>
      </c>
      <c r="Z33" s="42">
        <v>1</v>
      </c>
      <c r="AA33" s="37" t="s">
        <v>247</v>
      </c>
      <c r="AB33" s="37" t="s">
        <v>113</v>
      </c>
      <c r="AC33" s="36" t="s">
        <v>333</v>
      </c>
      <c r="AD33" s="35">
        <v>0.33</v>
      </c>
      <c r="AE33" s="54" t="s">
        <v>751</v>
      </c>
      <c r="AF33" s="35">
        <v>0.33</v>
      </c>
      <c r="AG33" s="54" t="s">
        <v>752</v>
      </c>
      <c r="AH33" s="35">
        <v>0.34</v>
      </c>
      <c r="AI33" s="54" t="s">
        <v>597</v>
      </c>
      <c r="AJ33" s="36" t="s">
        <v>83</v>
      </c>
      <c r="AK33" s="36" t="s">
        <v>93</v>
      </c>
      <c r="AL33" s="47">
        <f t="shared" si="4"/>
        <v>1</v>
      </c>
      <c r="AM33" s="36" t="s">
        <v>339</v>
      </c>
      <c r="AN33" s="37">
        <v>1</v>
      </c>
      <c r="AO33" s="37">
        <v>2</v>
      </c>
      <c r="AP33" s="37">
        <v>2017</v>
      </c>
      <c r="AQ33" s="37">
        <v>31</v>
      </c>
      <c r="AR33" s="37">
        <v>12</v>
      </c>
      <c r="AS33" s="37">
        <v>2017</v>
      </c>
      <c r="AT33" s="63"/>
      <c r="AU33" s="63"/>
      <c r="BL33" s="1"/>
      <c r="BM33" s="1"/>
      <c r="BN33" s="1"/>
    </row>
    <row r="34" spans="1:66" ht="119.25" customHeight="1" x14ac:dyDescent="0.2">
      <c r="A34" s="18"/>
      <c r="B34" s="18"/>
      <c r="C34" s="41" t="s">
        <v>316</v>
      </c>
      <c r="D34" s="41" t="s">
        <v>160</v>
      </c>
      <c r="E34" s="41" t="s">
        <v>160</v>
      </c>
      <c r="F34" s="41" t="s">
        <v>162</v>
      </c>
      <c r="G34" s="41" t="s">
        <v>315</v>
      </c>
      <c r="H34" s="37" t="s">
        <v>317</v>
      </c>
      <c r="I34" s="37" t="s">
        <v>600</v>
      </c>
      <c r="J34" s="37" t="s">
        <v>65</v>
      </c>
      <c r="K34" s="36" t="s">
        <v>753</v>
      </c>
      <c r="L34" s="36" t="s">
        <v>602</v>
      </c>
      <c r="M34" s="38" t="s">
        <v>8</v>
      </c>
      <c r="N34" s="39" t="s">
        <v>604</v>
      </c>
      <c r="O34" s="40" t="s">
        <v>31</v>
      </c>
      <c r="P34" s="39" t="s">
        <v>604</v>
      </c>
      <c r="Q34" s="36">
        <v>0.5</v>
      </c>
      <c r="R34" s="36" t="s">
        <v>754</v>
      </c>
      <c r="S34" s="36" t="s">
        <v>193</v>
      </c>
      <c r="T34" s="37">
        <v>4.5</v>
      </c>
      <c r="U34" s="37" t="s">
        <v>605</v>
      </c>
      <c r="V34" s="37" t="s">
        <v>606</v>
      </c>
      <c r="W34" s="37" t="s">
        <v>607</v>
      </c>
      <c r="X34" s="37" t="s">
        <v>134</v>
      </c>
      <c r="Y34" s="37" t="s">
        <v>118</v>
      </c>
      <c r="Z34" s="42">
        <v>1</v>
      </c>
      <c r="AA34" s="37" t="s">
        <v>247</v>
      </c>
      <c r="AB34" s="37" t="s">
        <v>113</v>
      </c>
      <c r="AC34" s="36" t="s">
        <v>608</v>
      </c>
      <c r="AD34" s="35"/>
      <c r="AE34" s="92" t="s">
        <v>549</v>
      </c>
      <c r="AF34" s="35"/>
      <c r="AG34" s="92" t="s">
        <v>549</v>
      </c>
      <c r="AH34" s="35">
        <v>1</v>
      </c>
      <c r="AI34" s="54" t="s">
        <v>609</v>
      </c>
      <c r="AJ34" s="36" t="s">
        <v>83</v>
      </c>
      <c r="AK34" s="36" t="s">
        <v>93</v>
      </c>
      <c r="AL34" s="47">
        <v>1</v>
      </c>
      <c r="AM34" s="36" t="s">
        <v>612</v>
      </c>
      <c r="AN34" s="37">
        <v>1</v>
      </c>
      <c r="AO34" s="37">
        <v>9</v>
      </c>
      <c r="AP34" s="37">
        <v>2017</v>
      </c>
      <c r="AQ34" s="37">
        <v>31</v>
      </c>
      <c r="AR34" s="37">
        <v>12</v>
      </c>
      <c r="AS34" s="37">
        <v>2017</v>
      </c>
      <c r="AT34" s="63"/>
      <c r="AU34" s="63"/>
      <c r="BL34" s="1"/>
      <c r="BM34" s="1"/>
      <c r="BN34" s="1"/>
    </row>
    <row r="35" spans="1:66" ht="119.25" customHeight="1" x14ac:dyDescent="0.2">
      <c r="A35" s="18"/>
      <c r="B35" s="18"/>
      <c r="C35" s="41" t="s">
        <v>316</v>
      </c>
      <c r="D35" s="41" t="s">
        <v>291</v>
      </c>
      <c r="E35" s="41" t="s">
        <v>291</v>
      </c>
      <c r="F35" s="41" t="s">
        <v>162</v>
      </c>
      <c r="G35" s="41" t="s">
        <v>315</v>
      </c>
      <c r="H35" s="37" t="s">
        <v>317</v>
      </c>
      <c r="I35" s="37" t="s">
        <v>601</v>
      </c>
      <c r="J35" s="114" t="s">
        <v>65</v>
      </c>
      <c r="K35" s="36" t="s">
        <v>755</v>
      </c>
      <c r="L35" s="36" t="s">
        <v>603</v>
      </c>
      <c r="M35" s="38" t="s">
        <v>8</v>
      </c>
      <c r="N35" s="39" t="s">
        <v>604</v>
      </c>
      <c r="O35" s="40" t="s">
        <v>31</v>
      </c>
      <c r="P35" s="39" t="s">
        <v>604</v>
      </c>
      <c r="Q35" s="36">
        <v>0.5</v>
      </c>
      <c r="R35" s="36" t="s">
        <v>610</v>
      </c>
      <c r="S35" s="36" t="s">
        <v>193</v>
      </c>
      <c r="T35" s="37">
        <v>4.5</v>
      </c>
      <c r="U35" s="37" t="s">
        <v>605</v>
      </c>
      <c r="V35" s="37" t="s">
        <v>611</v>
      </c>
      <c r="W35" s="37" t="s">
        <v>756</v>
      </c>
      <c r="X35" s="37" t="s">
        <v>134</v>
      </c>
      <c r="Y35" s="37" t="s">
        <v>118</v>
      </c>
      <c r="Z35" s="42">
        <v>1</v>
      </c>
      <c r="AA35" s="37" t="s">
        <v>247</v>
      </c>
      <c r="AB35" s="37" t="s">
        <v>113</v>
      </c>
      <c r="AC35" s="36" t="s">
        <v>757</v>
      </c>
      <c r="AD35" s="35"/>
      <c r="AE35" s="92" t="s">
        <v>549</v>
      </c>
      <c r="AF35" s="35"/>
      <c r="AG35" s="92" t="s">
        <v>549</v>
      </c>
      <c r="AH35" s="35">
        <v>1</v>
      </c>
      <c r="AI35" s="54" t="s">
        <v>758</v>
      </c>
      <c r="AJ35" s="36" t="s">
        <v>83</v>
      </c>
      <c r="AK35" s="36" t="s">
        <v>93</v>
      </c>
      <c r="AL35" s="47">
        <v>1</v>
      </c>
      <c r="AM35" s="36" t="s">
        <v>613</v>
      </c>
      <c r="AN35" s="37">
        <v>1</v>
      </c>
      <c r="AO35" s="106">
        <v>9</v>
      </c>
      <c r="AP35" s="37">
        <v>2017</v>
      </c>
      <c r="AQ35" s="37">
        <v>31</v>
      </c>
      <c r="AR35" s="37">
        <v>12</v>
      </c>
      <c r="AS35" s="37">
        <v>2017</v>
      </c>
      <c r="AT35" s="63"/>
      <c r="AU35" s="63"/>
      <c r="BL35" s="1"/>
      <c r="BM35" s="1"/>
      <c r="BN35" s="1"/>
    </row>
    <row r="36" spans="1:66" ht="99.75" x14ac:dyDescent="0.2">
      <c r="A36" s="18"/>
      <c r="B36" s="18"/>
      <c r="C36" s="41" t="s">
        <v>139</v>
      </c>
      <c r="D36" s="41" t="s">
        <v>160</v>
      </c>
      <c r="E36" s="41" t="s">
        <v>161</v>
      </c>
      <c r="F36" s="41" t="s">
        <v>162</v>
      </c>
      <c r="G36" s="41" t="s">
        <v>315</v>
      </c>
      <c r="H36" s="37" t="s">
        <v>317</v>
      </c>
      <c r="I36" s="37" t="s">
        <v>319</v>
      </c>
      <c r="J36" s="37" t="s">
        <v>69</v>
      </c>
      <c r="K36" s="36" t="s">
        <v>324</v>
      </c>
      <c r="L36" s="36" t="s">
        <v>325</v>
      </c>
      <c r="M36" s="38" t="s">
        <v>7</v>
      </c>
      <c r="N36" s="39" t="str">
        <f t="shared" si="3"/>
        <v>4</v>
      </c>
      <c r="O36" s="40" t="s">
        <v>32</v>
      </c>
      <c r="P36" s="39" t="str">
        <f t="shared" si="0"/>
        <v>4</v>
      </c>
      <c r="Q36" s="36">
        <v>0.5</v>
      </c>
      <c r="R36" s="36" t="s">
        <v>327</v>
      </c>
      <c r="S36" s="36" t="s">
        <v>193</v>
      </c>
      <c r="T36" s="37">
        <f t="shared" si="1"/>
        <v>8</v>
      </c>
      <c r="U36" s="37" t="str">
        <f t="shared" si="2"/>
        <v>ZONA DE RIESGO ALTA</v>
      </c>
      <c r="V36" s="37" t="s">
        <v>330</v>
      </c>
      <c r="W36" s="37" t="s">
        <v>331</v>
      </c>
      <c r="X36" s="37" t="s">
        <v>134</v>
      </c>
      <c r="Y36" s="37" t="s">
        <v>118</v>
      </c>
      <c r="Z36" s="42">
        <v>1</v>
      </c>
      <c r="AA36" s="37" t="s">
        <v>247</v>
      </c>
      <c r="AB36" s="37" t="s">
        <v>113</v>
      </c>
      <c r="AC36" s="36" t="s">
        <v>334</v>
      </c>
      <c r="AD36" s="35">
        <v>0.33</v>
      </c>
      <c r="AE36" s="54" t="s">
        <v>335</v>
      </c>
      <c r="AF36" s="35">
        <v>0.33</v>
      </c>
      <c r="AG36" s="54" t="s">
        <v>336</v>
      </c>
      <c r="AH36" s="35">
        <v>0.34</v>
      </c>
      <c r="AI36" s="54" t="s">
        <v>598</v>
      </c>
      <c r="AJ36" s="36" t="s">
        <v>83</v>
      </c>
      <c r="AK36" s="36" t="s">
        <v>93</v>
      </c>
      <c r="AL36" s="47">
        <f t="shared" si="4"/>
        <v>1</v>
      </c>
      <c r="AM36" s="36" t="s">
        <v>759</v>
      </c>
      <c r="AN36" s="37">
        <v>1</v>
      </c>
      <c r="AO36" s="37">
        <v>2</v>
      </c>
      <c r="AP36" s="37">
        <v>2017</v>
      </c>
      <c r="AQ36" s="37">
        <v>31</v>
      </c>
      <c r="AR36" s="37">
        <v>12</v>
      </c>
      <c r="AS36" s="37">
        <v>2017</v>
      </c>
      <c r="AT36" s="63"/>
      <c r="AU36" s="63"/>
      <c r="BL36" s="1"/>
      <c r="BM36" s="1"/>
      <c r="BN36" s="1"/>
    </row>
    <row r="37" spans="1:66" ht="199.5" x14ac:dyDescent="0.2">
      <c r="A37" s="18"/>
      <c r="B37" s="18"/>
      <c r="C37" s="85" t="s">
        <v>316</v>
      </c>
      <c r="D37" s="85" t="s">
        <v>160</v>
      </c>
      <c r="E37" s="85" t="s">
        <v>161</v>
      </c>
      <c r="F37" s="85" t="s">
        <v>162</v>
      </c>
      <c r="G37" s="85" t="s">
        <v>315</v>
      </c>
      <c r="H37" s="81" t="s">
        <v>317</v>
      </c>
      <c r="I37" s="81" t="s">
        <v>320</v>
      </c>
      <c r="J37" s="37" t="s">
        <v>69</v>
      </c>
      <c r="K37" s="83" t="s">
        <v>321</v>
      </c>
      <c r="L37" s="83" t="s">
        <v>322</v>
      </c>
      <c r="M37" s="38" t="s">
        <v>7</v>
      </c>
      <c r="N37" s="39" t="str">
        <f t="shared" si="3"/>
        <v>4</v>
      </c>
      <c r="O37" s="40" t="s">
        <v>32</v>
      </c>
      <c r="P37" s="39" t="str">
        <f t="shared" si="0"/>
        <v>4</v>
      </c>
      <c r="Q37" s="36">
        <v>0.5</v>
      </c>
      <c r="R37" s="36" t="s">
        <v>760</v>
      </c>
      <c r="S37" s="36" t="s">
        <v>193</v>
      </c>
      <c r="T37" s="37">
        <f t="shared" si="1"/>
        <v>8</v>
      </c>
      <c r="U37" s="37" t="str">
        <f t="shared" si="2"/>
        <v>ZONA DE RIESGO ALTA</v>
      </c>
      <c r="V37" s="37" t="s">
        <v>332</v>
      </c>
      <c r="W37" s="37" t="s">
        <v>761</v>
      </c>
      <c r="X37" s="37" t="s">
        <v>134</v>
      </c>
      <c r="Y37" s="37" t="s">
        <v>118</v>
      </c>
      <c r="Z37" s="42">
        <v>1</v>
      </c>
      <c r="AA37" s="37" t="s">
        <v>247</v>
      </c>
      <c r="AB37" s="37" t="s">
        <v>113</v>
      </c>
      <c r="AC37" s="36" t="s">
        <v>337</v>
      </c>
      <c r="AD37" s="35">
        <v>0</v>
      </c>
      <c r="AE37" s="54" t="s">
        <v>338</v>
      </c>
      <c r="AF37" s="35">
        <v>0.33</v>
      </c>
      <c r="AG37" s="54" t="s">
        <v>599</v>
      </c>
      <c r="AH37" s="35">
        <v>0.67</v>
      </c>
      <c r="AI37" s="54" t="s">
        <v>762</v>
      </c>
      <c r="AJ37" s="36" t="s">
        <v>83</v>
      </c>
      <c r="AK37" s="36" t="s">
        <v>93</v>
      </c>
      <c r="AL37" s="47">
        <f t="shared" si="4"/>
        <v>1</v>
      </c>
      <c r="AM37" s="59" t="s">
        <v>340</v>
      </c>
      <c r="AN37" s="37">
        <v>1</v>
      </c>
      <c r="AO37" s="37">
        <v>2</v>
      </c>
      <c r="AP37" s="37">
        <v>2017</v>
      </c>
      <c r="AQ37" s="37">
        <v>31</v>
      </c>
      <c r="AR37" s="37">
        <v>12</v>
      </c>
      <c r="AS37" s="37">
        <v>2017</v>
      </c>
      <c r="AT37" s="63"/>
      <c r="AU37" s="63"/>
      <c r="BL37" s="1"/>
      <c r="BM37" s="1"/>
      <c r="BN37" s="1"/>
    </row>
    <row r="38" spans="1:66" ht="153" customHeight="1" x14ac:dyDescent="0.2">
      <c r="A38" s="18"/>
      <c r="B38" s="18"/>
      <c r="C38" s="149" t="s">
        <v>344</v>
      </c>
      <c r="D38" s="149" t="s">
        <v>160</v>
      </c>
      <c r="E38" s="149" t="s">
        <v>161</v>
      </c>
      <c r="F38" s="149" t="s">
        <v>162</v>
      </c>
      <c r="G38" s="149" t="s">
        <v>126</v>
      </c>
      <c r="H38" s="146" t="s">
        <v>375</v>
      </c>
      <c r="I38" s="146" t="s">
        <v>345</v>
      </c>
      <c r="J38" s="146" t="s">
        <v>69</v>
      </c>
      <c r="K38" s="147" t="s">
        <v>349</v>
      </c>
      <c r="L38" s="144" t="s">
        <v>350</v>
      </c>
      <c r="M38" s="165" t="s">
        <v>9</v>
      </c>
      <c r="N38" s="140" t="str">
        <f t="shared" si="3"/>
        <v>2</v>
      </c>
      <c r="O38" s="142" t="s">
        <v>32</v>
      </c>
      <c r="P38" s="140" t="str">
        <f t="shared" si="0"/>
        <v>4</v>
      </c>
      <c r="Q38" s="144">
        <v>0.5</v>
      </c>
      <c r="R38" s="144" t="s">
        <v>355</v>
      </c>
      <c r="S38" s="144" t="s">
        <v>113</v>
      </c>
      <c r="T38" s="146">
        <f t="shared" si="1"/>
        <v>4</v>
      </c>
      <c r="U38" s="146" t="str">
        <f t="shared" si="2"/>
        <v>ZONA DE RIESGO MODERADA</v>
      </c>
      <c r="V38" s="36" t="s">
        <v>357</v>
      </c>
      <c r="W38" s="37" t="s">
        <v>358</v>
      </c>
      <c r="X38" s="37" t="s">
        <v>134</v>
      </c>
      <c r="Y38" s="37" t="s">
        <v>116</v>
      </c>
      <c r="Z38" s="42">
        <v>1</v>
      </c>
      <c r="AA38" s="37" t="s">
        <v>247</v>
      </c>
      <c r="AB38" s="37" t="s">
        <v>113</v>
      </c>
      <c r="AC38" s="36" t="s">
        <v>364</v>
      </c>
      <c r="AD38" s="35">
        <v>0.34</v>
      </c>
      <c r="AE38" s="60" t="s">
        <v>763</v>
      </c>
      <c r="AF38" s="35">
        <v>0.33</v>
      </c>
      <c r="AG38" s="60" t="s">
        <v>365</v>
      </c>
      <c r="AH38" s="35">
        <v>0.33</v>
      </c>
      <c r="AI38" s="54" t="s">
        <v>764</v>
      </c>
      <c r="AJ38" s="36" t="s">
        <v>82</v>
      </c>
      <c r="AK38" s="36" t="s">
        <v>92</v>
      </c>
      <c r="AL38" s="47">
        <f t="shared" si="4"/>
        <v>1</v>
      </c>
      <c r="AM38" s="36" t="s">
        <v>373</v>
      </c>
      <c r="AN38" s="37">
        <v>2</v>
      </c>
      <c r="AO38" s="37">
        <v>1</v>
      </c>
      <c r="AP38" s="37">
        <v>2017</v>
      </c>
      <c r="AQ38" s="37">
        <v>16</v>
      </c>
      <c r="AR38" s="37">
        <v>12</v>
      </c>
      <c r="AS38" s="37">
        <v>2017</v>
      </c>
      <c r="AT38" s="64"/>
      <c r="AU38" s="64"/>
      <c r="BL38" s="1"/>
      <c r="BM38" s="1"/>
      <c r="BN38" s="1"/>
    </row>
    <row r="39" spans="1:66" ht="139.5" customHeight="1" x14ac:dyDescent="0.2">
      <c r="A39" s="18"/>
      <c r="B39" s="18"/>
      <c r="C39" s="150"/>
      <c r="D39" s="150"/>
      <c r="E39" s="150"/>
      <c r="F39" s="150"/>
      <c r="G39" s="150"/>
      <c r="H39" s="139"/>
      <c r="I39" s="139"/>
      <c r="J39" s="139"/>
      <c r="K39" s="148"/>
      <c r="L39" s="145"/>
      <c r="M39" s="166"/>
      <c r="N39" s="141"/>
      <c r="O39" s="143"/>
      <c r="P39" s="141"/>
      <c r="Q39" s="145"/>
      <c r="R39" s="145"/>
      <c r="S39" s="145"/>
      <c r="T39" s="139"/>
      <c r="U39" s="139"/>
      <c r="V39" s="36" t="s">
        <v>359</v>
      </c>
      <c r="W39" s="61" t="s">
        <v>360</v>
      </c>
      <c r="X39" s="37" t="s">
        <v>134</v>
      </c>
      <c r="Y39" s="37" t="s">
        <v>116</v>
      </c>
      <c r="Z39" s="42">
        <v>1</v>
      </c>
      <c r="AA39" s="37" t="s">
        <v>247</v>
      </c>
      <c r="AB39" s="37" t="s">
        <v>113</v>
      </c>
      <c r="AC39" s="36" t="s">
        <v>366</v>
      </c>
      <c r="AD39" s="35">
        <v>0.34</v>
      </c>
      <c r="AE39" s="60" t="s">
        <v>367</v>
      </c>
      <c r="AF39" s="35">
        <v>0.33</v>
      </c>
      <c r="AG39" s="60" t="s">
        <v>368</v>
      </c>
      <c r="AH39" s="35">
        <v>0.33</v>
      </c>
      <c r="AI39" s="54" t="s">
        <v>633</v>
      </c>
      <c r="AJ39" s="36" t="s">
        <v>82</v>
      </c>
      <c r="AK39" s="36" t="s">
        <v>92</v>
      </c>
      <c r="AL39" s="47">
        <f t="shared" si="4"/>
        <v>1</v>
      </c>
      <c r="AM39" s="36" t="s">
        <v>374</v>
      </c>
      <c r="AN39" s="37">
        <v>2</v>
      </c>
      <c r="AO39" s="37">
        <v>1</v>
      </c>
      <c r="AP39" s="37">
        <v>2017</v>
      </c>
      <c r="AQ39" s="37">
        <v>16</v>
      </c>
      <c r="AR39" s="37">
        <v>12</v>
      </c>
      <c r="AS39" s="37">
        <v>2017</v>
      </c>
      <c r="AT39" s="64"/>
      <c r="AU39" s="64"/>
      <c r="BL39" s="1"/>
      <c r="BM39" s="1"/>
      <c r="BN39" s="1"/>
    </row>
    <row r="40" spans="1:66" ht="171" x14ac:dyDescent="0.2">
      <c r="A40" s="18"/>
      <c r="B40" s="18"/>
      <c r="C40" s="86" t="s">
        <v>344</v>
      </c>
      <c r="D40" s="86" t="s">
        <v>160</v>
      </c>
      <c r="E40" s="86" t="s">
        <v>161</v>
      </c>
      <c r="F40" s="86" t="s">
        <v>162</v>
      </c>
      <c r="G40" s="41" t="s">
        <v>126</v>
      </c>
      <c r="H40" s="138" t="s">
        <v>375</v>
      </c>
      <c r="I40" s="37" t="s">
        <v>346</v>
      </c>
      <c r="J40" s="37" t="s">
        <v>63</v>
      </c>
      <c r="K40" s="84" t="s">
        <v>351</v>
      </c>
      <c r="L40" s="36" t="s">
        <v>352</v>
      </c>
      <c r="M40" s="38" t="s">
        <v>9</v>
      </c>
      <c r="N40" s="39" t="str">
        <f t="shared" si="3"/>
        <v>2</v>
      </c>
      <c r="O40" s="40" t="s">
        <v>32</v>
      </c>
      <c r="P40" s="39" t="str">
        <f t="shared" si="0"/>
        <v>4</v>
      </c>
      <c r="Q40" s="36">
        <v>0.5</v>
      </c>
      <c r="R40" s="36" t="s">
        <v>765</v>
      </c>
      <c r="S40" s="36" t="s">
        <v>113</v>
      </c>
      <c r="T40" s="37">
        <f t="shared" si="1"/>
        <v>4</v>
      </c>
      <c r="U40" s="37" t="str">
        <f t="shared" si="2"/>
        <v>ZONA DE RIESGO MODERADA</v>
      </c>
      <c r="V40" s="36" t="s">
        <v>766</v>
      </c>
      <c r="W40" s="41" t="s">
        <v>361</v>
      </c>
      <c r="X40" s="37" t="s">
        <v>134</v>
      </c>
      <c r="Y40" s="37" t="s">
        <v>116</v>
      </c>
      <c r="Z40" s="42">
        <v>1</v>
      </c>
      <c r="AA40" s="37" t="s">
        <v>247</v>
      </c>
      <c r="AB40" s="37" t="s">
        <v>113</v>
      </c>
      <c r="AC40" s="36" t="s">
        <v>369</v>
      </c>
      <c r="AD40" s="35">
        <v>0.34</v>
      </c>
      <c r="AE40" s="60" t="s">
        <v>767</v>
      </c>
      <c r="AF40" s="35">
        <v>0.33</v>
      </c>
      <c r="AG40" s="60" t="s">
        <v>768</v>
      </c>
      <c r="AH40" s="35">
        <v>0.33</v>
      </c>
      <c r="AI40" s="54" t="s">
        <v>769</v>
      </c>
      <c r="AJ40" s="36" t="s">
        <v>82</v>
      </c>
      <c r="AK40" s="36" t="s">
        <v>92</v>
      </c>
      <c r="AL40" s="47">
        <f t="shared" si="4"/>
        <v>1</v>
      </c>
      <c r="AM40" s="36" t="s">
        <v>374</v>
      </c>
      <c r="AN40" s="37">
        <v>2</v>
      </c>
      <c r="AO40" s="37">
        <v>1</v>
      </c>
      <c r="AP40" s="37">
        <v>2017</v>
      </c>
      <c r="AQ40" s="37">
        <v>16</v>
      </c>
      <c r="AR40" s="37">
        <v>12</v>
      </c>
      <c r="AS40" s="37">
        <v>2017</v>
      </c>
      <c r="AT40" s="64"/>
      <c r="AU40" s="64"/>
      <c r="BL40" s="1"/>
      <c r="BM40" s="1"/>
      <c r="BN40" s="1"/>
    </row>
    <row r="41" spans="1:66" ht="171" x14ac:dyDescent="0.2">
      <c r="A41" s="18"/>
      <c r="B41" s="18"/>
      <c r="C41" s="86" t="s">
        <v>347</v>
      </c>
      <c r="D41" s="86" t="s">
        <v>160</v>
      </c>
      <c r="E41" s="86" t="s">
        <v>161</v>
      </c>
      <c r="F41" s="86" t="s">
        <v>162</v>
      </c>
      <c r="G41" s="86" t="s">
        <v>126</v>
      </c>
      <c r="H41" s="139"/>
      <c r="I41" s="82" t="s">
        <v>348</v>
      </c>
      <c r="J41" s="37" t="s">
        <v>65</v>
      </c>
      <c r="K41" s="84" t="s">
        <v>353</v>
      </c>
      <c r="L41" s="36" t="s">
        <v>354</v>
      </c>
      <c r="M41" s="38" t="s">
        <v>9</v>
      </c>
      <c r="N41" s="39" t="str">
        <f t="shared" si="3"/>
        <v>2</v>
      </c>
      <c r="O41" s="40" t="s">
        <v>32</v>
      </c>
      <c r="P41" s="39" t="str">
        <f t="shared" si="0"/>
        <v>4</v>
      </c>
      <c r="Q41" s="36">
        <v>0.5</v>
      </c>
      <c r="R41" s="36" t="s">
        <v>356</v>
      </c>
      <c r="S41" s="83" t="s">
        <v>113</v>
      </c>
      <c r="T41" s="37">
        <f t="shared" si="1"/>
        <v>4</v>
      </c>
      <c r="U41" s="37" t="str">
        <f t="shared" si="2"/>
        <v>ZONA DE RIESGO MODERADA</v>
      </c>
      <c r="V41" s="36" t="s">
        <v>362</v>
      </c>
      <c r="W41" s="61" t="s">
        <v>363</v>
      </c>
      <c r="X41" s="37" t="s">
        <v>134</v>
      </c>
      <c r="Y41" s="37" t="s">
        <v>116</v>
      </c>
      <c r="Z41" s="42">
        <v>1</v>
      </c>
      <c r="AA41" s="37" t="s">
        <v>247</v>
      </c>
      <c r="AB41" s="37" t="s">
        <v>113</v>
      </c>
      <c r="AC41" s="36" t="s">
        <v>370</v>
      </c>
      <c r="AD41" s="35">
        <v>0.34</v>
      </c>
      <c r="AE41" s="60" t="s">
        <v>371</v>
      </c>
      <c r="AF41" s="35">
        <v>0.33</v>
      </c>
      <c r="AG41" s="60" t="s">
        <v>372</v>
      </c>
      <c r="AH41" s="113">
        <v>0.33</v>
      </c>
      <c r="AI41" s="105" t="s">
        <v>634</v>
      </c>
      <c r="AJ41" s="36" t="s">
        <v>82</v>
      </c>
      <c r="AK41" s="36" t="s">
        <v>92</v>
      </c>
      <c r="AL41" s="47">
        <f>AH41+AF41+AD41</f>
        <v>1</v>
      </c>
      <c r="AM41" s="36" t="s">
        <v>374</v>
      </c>
      <c r="AN41" s="37">
        <v>2</v>
      </c>
      <c r="AO41" s="37">
        <v>1</v>
      </c>
      <c r="AP41" s="37">
        <v>2017</v>
      </c>
      <c r="AQ41" s="37">
        <v>16</v>
      </c>
      <c r="AR41" s="37">
        <v>12</v>
      </c>
      <c r="AS41" s="37">
        <v>2017</v>
      </c>
      <c r="AT41" s="64"/>
      <c r="AU41" s="64"/>
      <c r="BL41" s="1"/>
      <c r="BM41" s="1"/>
      <c r="BN41" s="1"/>
    </row>
    <row r="42" spans="1:66" ht="156.75" x14ac:dyDescent="0.2">
      <c r="A42" s="18"/>
      <c r="B42" s="18"/>
      <c r="C42" s="88" t="s">
        <v>290</v>
      </c>
      <c r="D42" s="88" t="s">
        <v>434</v>
      </c>
      <c r="E42" s="88" t="s">
        <v>435</v>
      </c>
      <c r="F42" s="88" t="s">
        <v>436</v>
      </c>
      <c r="G42" s="88" t="s">
        <v>437</v>
      </c>
      <c r="H42" s="37" t="s">
        <v>676</v>
      </c>
      <c r="I42" s="42" t="s">
        <v>378</v>
      </c>
      <c r="J42" s="37" t="s">
        <v>69</v>
      </c>
      <c r="K42" s="65" t="s">
        <v>384</v>
      </c>
      <c r="L42" s="66" t="s">
        <v>385</v>
      </c>
      <c r="M42" s="38" t="s">
        <v>8</v>
      </c>
      <c r="N42" s="39" t="str">
        <f t="shared" si="3"/>
        <v>3</v>
      </c>
      <c r="O42" s="40" t="s">
        <v>33</v>
      </c>
      <c r="P42" s="39" t="str">
        <f>IF(O42="Catastrófico","5",IF(O42="Mayor","4",IF(O42="Moderado","3",IF(O42="Menor","2",IF(O42="Insignificante","1","")))))</f>
        <v>5</v>
      </c>
      <c r="Q42" s="36">
        <v>1</v>
      </c>
      <c r="R42" s="66" t="s">
        <v>770</v>
      </c>
      <c r="S42" s="36" t="s">
        <v>401</v>
      </c>
      <c r="T42" s="37">
        <f t="shared" si="1"/>
        <v>15</v>
      </c>
      <c r="U42" s="37" t="str">
        <f t="shared" si="2"/>
        <v>ZONA DE RIESGO EXTREMA</v>
      </c>
      <c r="V42" s="72" t="s">
        <v>404</v>
      </c>
      <c r="W42" s="51" t="s">
        <v>405</v>
      </c>
      <c r="X42" s="37" t="s">
        <v>134</v>
      </c>
      <c r="Y42" s="37" t="s">
        <v>116</v>
      </c>
      <c r="Z42" s="42">
        <v>1</v>
      </c>
      <c r="AA42" s="37" t="s">
        <v>247</v>
      </c>
      <c r="AB42" s="37" t="s">
        <v>113</v>
      </c>
      <c r="AC42" s="66" t="s">
        <v>413</v>
      </c>
      <c r="AD42" s="35">
        <v>0</v>
      </c>
      <c r="AE42" s="92" t="s">
        <v>419</v>
      </c>
      <c r="AF42" s="35">
        <v>0.5</v>
      </c>
      <c r="AG42" s="92" t="s">
        <v>420</v>
      </c>
      <c r="AH42" s="35">
        <v>0.5</v>
      </c>
      <c r="AI42" s="54" t="s">
        <v>573</v>
      </c>
      <c r="AJ42" s="36" t="s">
        <v>75</v>
      </c>
      <c r="AK42" s="36" t="s">
        <v>96</v>
      </c>
      <c r="AL42" s="47">
        <f>AD42+AF42+AH42</f>
        <v>1</v>
      </c>
      <c r="AM42" s="65" t="s">
        <v>428</v>
      </c>
      <c r="AN42" s="37">
        <v>1</v>
      </c>
      <c r="AO42" s="37">
        <v>2</v>
      </c>
      <c r="AP42" s="37">
        <v>2017</v>
      </c>
      <c r="AQ42" s="37">
        <v>31</v>
      </c>
      <c r="AR42" s="37">
        <v>12</v>
      </c>
      <c r="AS42" s="37">
        <v>2017</v>
      </c>
      <c r="AT42" s="64"/>
      <c r="AU42" s="64"/>
      <c r="BL42" s="1"/>
      <c r="BM42" s="1"/>
      <c r="BN42" s="1"/>
    </row>
    <row r="43" spans="1:66" ht="156.75" x14ac:dyDescent="0.2">
      <c r="A43" s="18"/>
      <c r="B43" s="18"/>
      <c r="C43" s="88" t="s">
        <v>290</v>
      </c>
      <c r="D43" s="88" t="s">
        <v>434</v>
      </c>
      <c r="E43" s="88" t="s">
        <v>435</v>
      </c>
      <c r="F43" s="88" t="s">
        <v>436</v>
      </c>
      <c r="G43" s="88" t="s">
        <v>437</v>
      </c>
      <c r="H43" s="114" t="s">
        <v>676</v>
      </c>
      <c r="I43" s="37" t="s">
        <v>379</v>
      </c>
      <c r="J43" s="37" t="s">
        <v>63</v>
      </c>
      <c r="K43" s="65" t="s">
        <v>386</v>
      </c>
      <c r="L43" s="66" t="s">
        <v>387</v>
      </c>
      <c r="M43" s="38" t="s">
        <v>7</v>
      </c>
      <c r="N43" s="39" t="str">
        <f t="shared" si="3"/>
        <v>4</v>
      </c>
      <c r="O43" s="40" t="s">
        <v>33</v>
      </c>
      <c r="P43" s="39" t="str">
        <f t="shared" si="0"/>
        <v>5</v>
      </c>
      <c r="Q43" s="36">
        <v>1</v>
      </c>
      <c r="R43" s="69" t="s">
        <v>396</v>
      </c>
      <c r="S43" s="36" t="s">
        <v>401</v>
      </c>
      <c r="T43" s="37">
        <f t="shared" si="1"/>
        <v>20</v>
      </c>
      <c r="U43" s="37" t="str">
        <f t="shared" si="2"/>
        <v>ZONA DE RIESGO EXTREMA</v>
      </c>
      <c r="V43" s="86" t="s">
        <v>406</v>
      </c>
      <c r="W43" s="73" t="s">
        <v>407</v>
      </c>
      <c r="X43" s="37" t="s">
        <v>134</v>
      </c>
      <c r="Y43" s="37" t="s">
        <v>116</v>
      </c>
      <c r="Z43" s="42">
        <v>1</v>
      </c>
      <c r="AA43" s="37" t="s">
        <v>247</v>
      </c>
      <c r="AB43" s="37" t="s">
        <v>113</v>
      </c>
      <c r="AC43" s="74" t="s">
        <v>414</v>
      </c>
      <c r="AD43" s="95">
        <f>(3*0.5)/7</f>
        <v>0.21428571428571427</v>
      </c>
      <c r="AE43" s="92" t="s">
        <v>421</v>
      </c>
      <c r="AF43" s="95">
        <f>(8/24)</f>
        <v>0.33333333333333331</v>
      </c>
      <c r="AG43" s="92" t="s">
        <v>771</v>
      </c>
      <c r="AH43" s="35">
        <v>0.45300000000000001</v>
      </c>
      <c r="AI43" s="54" t="s">
        <v>574</v>
      </c>
      <c r="AJ43" s="36" t="s">
        <v>75</v>
      </c>
      <c r="AK43" s="36" t="s">
        <v>96</v>
      </c>
      <c r="AL43" s="47">
        <f>AD43+AF43+AH43</f>
        <v>1.0006190476190475</v>
      </c>
      <c r="AM43" s="75" t="s">
        <v>429</v>
      </c>
      <c r="AN43" s="37">
        <v>1</v>
      </c>
      <c r="AO43" s="37">
        <v>2</v>
      </c>
      <c r="AP43" s="37">
        <v>2017</v>
      </c>
      <c r="AQ43" s="37">
        <v>31</v>
      </c>
      <c r="AR43" s="37">
        <v>12</v>
      </c>
      <c r="AS43" s="37">
        <v>2017</v>
      </c>
      <c r="AT43" s="64"/>
      <c r="AU43" s="64"/>
      <c r="BL43" s="1"/>
      <c r="BM43" s="1"/>
      <c r="BN43" s="1"/>
    </row>
    <row r="44" spans="1:66" ht="185.25" x14ac:dyDescent="0.2">
      <c r="A44" s="18"/>
      <c r="B44" s="18"/>
      <c r="C44" s="88" t="s">
        <v>290</v>
      </c>
      <c r="D44" s="88" t="s">
        <v>434</v>
      </c>
      <c r="E44" s="88" t="s">
        <v>435</v>
      </c>
      <c r="F44" s="88" t="s">
        <v>436</v>
      </c>
      <c r="G44" s="88" t="s">
        <v>437</v>
      </c>
      <c r="H44" s="114" t="s">
        <v>676</v>
      </c>
      <c r="I44" s="37" t="s">
        <v>380</v>
      </c>
      <c r="J44" s="37" t="s">
        <v>63</v>
      </c>
      <c r="K44" s="65" t="s">
        <v>388</v>
      </c>
      <c r="L44" s="66" t="s">
        <v>389</v>
      </c>
      <c r="M44" s="38" t="s">
        <v>8</v>
      </c>
      <c r="N44" s="39" t="str">
        <f t="shared" si="3"/>
        <v>3</v>
      </c>
      <c r="O44" s="40" t="s">
        <v>33</v>
      </c>
      <c r="P44" s="39" t="str">
        <f t="shared" si="0"/>
        <v>5</v>
      </c>
      <c r="Q44" s="36">
        <v>1</v>
      </c>
      <c r="R44" s="70" t="s">
        <v>397</v>
      </c>
      <c r="S44" s="36" t="s">
        <v>401</v>
      </c>
      <c r="T44" s="37">
        <f t="shared" si="1"/>
        <v>15</v>
      </c>
      <c r="U44" s="37" t="str">
        <f t="shared" si="2"/>
        <v>ZONA DE RIESGO EXTREMA</v>
      </c>
      <c r="V44" s="72" t="s">
        <v>408</v>
      </c>
      <c r="W44" s="67" t="s">
        <v>409</v>
      </c>
      <c r="X44" s="37" t="s">
        <v>134</v>
      </c>
      <c r="Y44" s="37" t="s">
        <v>116</v>
      </c>
      <c r="Z44" s="42">
        <v>1</v>
      </c>
      <c r="AA44" s="37" t="s">
        <v>247</v>
      </c>
      <c r="AB44" s="37" t="s">
        <v>113</v>
      </c>
      <c r="AC44" s="74" t="s">
        <v>415</v>
      </c>
      <c r="AD44" s="95">
        <f>((4*1/12)*76)/77</f>
        <v>0.32900432900432897</v>
      </c>
      <c r="AE44" s="92" t="s">
        <v>772</v>
      </c>
      <c r="AF44" s="96">
        <f>((93*20)/100)/100</f>
        <v>0.18600000000000003</v>
      </c>
      <c r="AG44" s="92" t="s">
        <v>422</v>
      </c>
      <c r="AH44" s="35">
        <v>0.48499999999999999</v>
      </c>
      <c r="AI44" s="54" t="s">
        <v>773</v>
      </c>
      <c r="AJ44" s="36" t="s">
        <v>75</v>
      </c>
      <c r="AK44" s="36" t="s">
        <v>96</v>
      </c>
      <c r="AL44" s="47">
        <f>AD44+AF44+AH44</f>
        <v>1.000004329004329</v>
      </c>
      <c r="AM44" s="66" t="s">
        <v>430</v>
      </c>
      <c r="AN44" s="37">
        <v>1</v>
      </c>
      <c r="AO44" s="37">
        <v>2</v>
      </c>
      <c r="AP44" s="37">
        <v>2017</v>
      </c>
      <c r="AQ44" s="37">
        <v>31</v>
      </c>
      <c r="AR44" s="37">
        <v>12</v>
      </c>
      <c r="AS44" s="37">
        <v>2017</v>
      </c>
      <c r="AT44" s="64"/>
      <c r="AU44" s="64"/>
      <c r="BL44" s="1"/>
      <c r="BM44" s="1"/>
      <c r="BN44" s="1"/>
    </row>
    <row r="45" spans="1:66" ht="228" x14ac:dyDescent="0.2">
      <c r="A45" s="18"/>
      <c r="B45" s="18"/>
      <c r="C45" s="88" t="s">
        <v>290</v>
      </c>
      <c r="D45" s="88" t="s">
        <v>434</v>
      </c>
      <c r="E45" s="88" t="s">
        <v>435</v>
      </c>
      <c r="F45" s="88" t="s">
        <v>436</v>
      </c>
      <c r="G45" s="88" t="s">
        <v>437</v>
      </c>
      <c r="H45" s="114" t="s">
        <v>676</v>
      </c>
      <c r="I45" s="37" t="s">
        <v>381</v>
      </c>
      <c r="J45" s="37" t="s">
        <v>63</v>
      </c>
      <c r="K45" s="65" t="s">
        <v>390</v>
      </c>
      <c r="L45" s="67" t="s">
        <v>391</v>
      </c>
      <c r="M45" s="38" t="s">
        <v>8</v>
      </c>
      <c r="N45" s="39" t="str">
        <f t="shared" si="3"/>
        <v>3</v>
      </c>
      <c r="O45" s="40" t="s">
        <v>33</v>
      </c>
      <c r="P45" s="39" t="str">
        <f t="shared" si="0"/>
        <v>5</v>
      </c>
      <c r="Q45" s="36">
        <v>1</v>
      </c>
      <c r="R45" s="69" t="s">
        <v>398</v>
      </c>
      <c r="S45" s="36" t="s">
        <v>401</v>
      </c>
      <c r="T45" s="37">
        <f t="shared" si="1"/>
        <v>15</v>
      </c>
      <c r="U45" s="37" t="str">
        <f t="shared" si="2"/>
        <v>ZONA DE RIESGO EXTREMA</v>
      </c>
      <c r="V45" s="149" t="s">
        <v>410</v>
      </c>
      <c r="W45" s="42" t="s">
        <v>411</v>
      </c>
      <c r="X45" s="37" t="s">
        <v>134</v>
      </c>
      <c r="Y45" s="37" t="s">
        <v>116</v>
      </c>
      <c r="Z45" s="42">
        <v>0.5</v>
      </c>
      <c r="AA45" s="37" t="s">
        <v>247</v>
      </c>
      <c r="AB45" s="37" t="s">
        <v>113</v>
      </c>
      <c r="AC45" s="74" t="s">
        <v>416</v>
      </c>
      <c r="AD45" s="79">
        <v>0.33</v>
      </c>
      <c r="AE45" s="92" t="s">
        <v>423</v>
      </c>
      <c r="AF45" s="79">
        <v>0.33329999999999999</v>
      </c>
      <c r="AG45" s="97" t="s">
        <v>462</v>
      </c>
      <c r="AH45" s="79">
        <v>0.33329999999999999</v>
      </c>
      <c r="AI45" s="54" t="s">
        <v>575</v>
      </c>
      <c r="AJ45" s="36" t="s">
        <v>75</v>
      </c>
      <c r="AK45" s="36" t="s">
        <v>96</v>
      </c>
      <c r="AL45" s="47">
        <f t="shared" si="4"/>
        <v>0.99659999999999993</v>
      </c>
      <c r="AM45" s="75" t="s">
        <v>431</v>
      </c>
      <c r="AN45" s="37">
        <v>1</v>
      </c>
      <c r="AO45" s="37">
        <v>2</v>
      </c>
      <c r="AP45" s="37">
        <v>2017</v>
      </c>
      <c r="AQ45" s="37">
        <v>31</v>
      </c>
      <c r="AR45" s="37">
        <v>12</v>
      </c>
      <c r="AS45" s="37">
        <v>2017</v>
      </c>
      <c r="AT45" s="64"/>
      <c r="AU45" s="64"/>
      <c r="BL45" s="1"/>
      <c r="BM45" s="1"/>
      <c r="BN45" s="1"/>
    </row>
    <row r="46" spans="1:66" ht="157.5" thickBot="1" x14ac:dyDescent="0.25">
      <c r="A46" s="18"/>
      <c r="B46" s="18"/>
      <c r="C46" s="88" t="s">
        <v>290</v>
      </c>
      <c r="D46" s="88" t="s">
        <v>434</v>
      </c>
      <c r="E46" s="88" t="s">
        <v>435</v>
      </c>
      <c r="F46" s="88" t="s">
        <v>436</v>
      </c>
      <c r="G46" s="88" t="s">
        <v>437</v>
      </c>
      <c r="H46" s="114" t="s">
        <v>676</v>
      </c>
      <c r="I46" s="37" t="s">
        <v>382</v>
      </c>
      <c r="J46" s="37" t="s">
        <v>63</v>
      </c>
      <c r="K46" s="65" t="s">
        <v>392</v>
      </c>
      <c r="L46" s="68" t="s">
        <v>393</v>
      </c>
      <c r="M46" s="38" t="s">
        <v>8</v>
      </c>
      <c r="N46" s="39" t="str">
        <f t="shared" si="3"/>
        <v>3</v>
      </c>
      <c r="O46" s="40" t="s">
        <v>33</v>
      </c>
      <c r="P46" s="39" t="str">
        <f t="shared" si="0"/>
        <v>5</v>
      </c>
      <c r="Q46" s="36">
        <v>1</v>
      </c>
      <c r="R46" s="69" t="s">
        <v>399</v>
      </c>
      <c r="S46" s="36" t="s">
        <v>401</v>
      </c>
      <c r="T46" s="37">
        <f t="shared" si="1"/>
        <v>15</v>
      </c>
      <c r="U46" s="37" t="str">
        <f t="shared" si="2"/>
        <v>ZONA DE RIESGO EXTREMA</v>
      </c>
      <c r="V46" s="150"/>
      <c r="W46" s="73" t="s">
        <v>412</v>
      </c>
      <c r="X46" s="37" t="s">
        <v>134</v>
      </c>
      <c r="Y46" s="37" t="s">
        <v>116</v>
      </c>
      <c r="Z46" s="42">
        <v>0.5</v>
      </c>
      <c r="AA46" s="37" t="s">
        <v>247</v>
      </c>
      <c r="AB46" s="37" t="s">
        <v>113</v>
      </c>
      <c r="AC46" s="74" t="s">
        <v>417</v>
      </c>
      <c r="AD46" s="35">
        <v>0</v>
      </c>
      <c r="AE46" s="92" t="s">
        <v>424</v>
      </c>
      <c r="AF46" s="35">
        <f>166/244</f>
        <v>0.68032786885245899</v>
      </c>
      <c r="AG46" s="92" t="s">
        <v>425</v>
      </c>
      <c r="AH46" s="79">
        <v>0.32</v>
      </c>
      <c r="AI46" s="54" t="s">
        <v>576</v>
      </c>
      <c r="AJ46" s="36" t="s">
        <v>75</v>
      </c>
      <c r="AK46" s="36" t="s">
        <v>96</v>
      </c>
      <c r="AL46" s="47">
        <f t="shared" si="4"/>
        <v>1.0003278688524591</v>
      </c>
      <c r="AM46" s="75" t="s">
        <v>432</v>
      </c>
      <c r="AN46" s="37">
        <v>1</v>
      </c>
      <c r="AO46" s="37">
        <v>2</v>
      </c>
      <c r="AP46" s="37">
        <v>2017</v>
      </c>
      <c r="AQ46" s="37">
        <v>31</v>
      </c>
      <c r="AR46" s="37">
        <v>12</v>
      </c>
      <c r="AS46" s="37">
        <v>2017</v>
      </c>
      <c r="AT46" s="64"/>
      <c r="AU46" s="64"/>
      <c r="BL46" s="1"/>
      <c r="BM46" s="1"/>
      <c r="BN46" s="1"/>
    </row>
    <row r="47" spans="1:66" ht="157.5" thickTop="1" x14ac:dyDescent="0.2">
      <c r="A47" s="18"/>
      <c r="B47" s="18"/>
      <c r="C47" s="88" t="s">
        <v>290</v>
      </c>
      <c r="D47" s="88" t="s">
        <v>434</v>
      </c>
      <c r="E47" s="88" t="s">
        <v>435</v>
      </c>
      <c r="F47" s="88" t="s">
        <v>436</v>
      </c>
      <c r="G47" s="88" t="s">
        <v>437</v>
      </c>
      <c r="H47" s="114" t="s">
        <v>676</v>
      </c>
      <c r="I47" s="37" t="s">
        <v>383</v>
      </c>
      <c r="J47" s="37" t="s">
        <v>63</v>
      </c>
      <c r="K47" s="65" t="s">
        <v>394</v>
      </c>
      <c r="L47" s="66" t="s">
        <v>395</v>
      </c>
      <c r="M47" s="38" t="s">
        <v>7</v>
      </c>
      <c r="N47" s="39" t="str">
        <f t="shared" si="3"/>
        <v>4</v>
      </c>
      <c r="O47" s="40" t="s">
        <v>33</v>
      </c>
      <c r="P47" s="39" t="str">
        <f t="shared" si="0"/>
        <v>5</v>
      </c>
      <c r="Q47" s="36">
        <v>1</v>
      </c>
      <c r="R47" s="69" t="s">
        <v>400</v>
      </c>
      <c r="S47" s="36" t="s">
        <v>401</v>
      </c>
      <c r="T47" s="37">
        <f t="shared" si="1"/>
        <v>20</v>
      </c>
      <c r="U47" s="37" t="str">
        <f t="shared" si="2"/>
        <v>ZONA DE RIESGO EXTREMA</v>
      </c>
      <c r="V47" s="86" t="s">
        <v>402</v>
      </c>
      <c r="W47" s="71" t="s">
        <v>403</v>
      </c>
      <c r="X47" s="37" t="s">
        <v>134</v>
      </c>
      <c r="Y47" s="37" t="s">
        <v>116</v>
      </c>
      <c r="Z47" s="42">
        <v>1</v>
      </c>
      <c r="AA47" s="37" t="s">
        <v>247</v>
      </c>
      <c r="AB47" s="37" t="s">
        <v>113</v>
      </c>
      <c r="AC47" s="74" t="s">
        <v>418</v>
      </c>
      <c r="AD47" s="35">
        <v>0</v>
      </c>
      <c r="AE47" s="92" t="s">
        <v>426</v>
      </c>
      <c r="AF47" s="35">
        <v>0.5</v>
      </c>
      <c r="AG47" s="92" t="s">
        <v>427</v>
      </c>
      <c r="AH47" s="35">
        <v>0.5</v>
      </c>
      <c r="AI47" s="54" t="s">
        <v>577</v>
      </c>
      <c r="AJ47" s="36" t="s">
        <v>75</v>
      </c>
      <c r="AK47" s="36" t="s">
        <v>96</v>
      </c>
      <c r="AL47" s="47">
        <f t="shared" si="4"/>
        <v>1</v>
      </c>
      <c r="AM47" s="75" t="s">
        <v>433</v>
      </c>
      <c r="AN47" s="37">
        <v>1</v>
      </c>
      <c r="AO47" s="37">
        <v>2</v>
      </c>
      <c r="AP47" s="37">
        <v>2017</v>
      </c>
      <c r="AQ47" s="37">
        <v>31</v>
      </c>
      <c r="AR47" s="37">
        <v>12</v>
      </c>
      <c r="AS47" s="37">
        <v>2017</v>
      </c>
      <c r="AT47" s="64"/>
      <c r="AU47" s="64"/>
      <c r="BL47" s="1"/>
      <c r="BM47" s="1"/>
      <c r="BN47" s="1"/>
    </row>
    <row r="48" spans="1:66" ht="409.5" x14ac:dyDescent="0.2">
      <c r="A48" s="18"/>
      <c r="B48" s="18"/>
      <c r="C48" s="89" t="s">
        <v>438</v>
      </c>
      <c r="D48" s="89" t="s">
        <v>439</v>
      </c>
      <c r="E48" s="89" t="s">
        <v>440</v>
      </c>
      <c r="F48" s="89" t="s">
        <v>441</v>
      </c>
      <c r="G48" s="88" t="s">
        <v>774</v>
      </c>
      <c r="H48" s="114" t="s">
        <v>677</v>
      </c>
      <c r="I48" s="90" t="s">
        <v>442</v>
      </c>
      <c r="J48" s="37" t="s">
        <v>63</v>
      </c>
      <c r="K48" s="65" t="s">
        <v>775</v>
      </c>
      <c r="L48" s="65" t="s">
        <v>444</v>
      </c>
      <c r="M48" s="38" t="s">
        <v>7</v>
      </c>
      <c r="N48" s="39" t="str">
        <f t="shared" si="3"/>
        <v>4</v>
      </c>
      <c r="O48" s="40" t="s">
        <v>32</v>
      </c>
      <c r="P48" s="39" t="str">
        <f t="shared" si="0"/>
        <v>4</v>
      </c>
      <c r="Q48" s="36">
        <v>1</v>
      </c>
      <c r="R48" s="66" t="s">
        <v>776</v>
      </c>
      <c r="S48" s="91" t="s">
        <v>401</v>
      </c>
      <c r="T48" s="37">
        <f t="shared" si="1"/>
        <v>16</v>
      </c>
      <c r="U48" s="37" t="str">
        <f t="shared" si="2"/>
        <v>ZONA DE RIESGO EXTREMA</v>
      </c>
      <c r="V48" s="72" t="s">
        <v>447</v>
      </c>
      <c r="W48" s="72" t="s">
        <v>448</v>
      </c>
      <c r="X48" s="37" t="s">
        <v>219</v>
      </c>
      <c r="Y48" s="72" t="s">
        <v>117</v>
      </c>
      <c r="Z48" s="42" t="s">
        <v>449</v>
      </c>
      <c r="AA48" s="72" t="s">
        <v>247</v>
      </c>
      <c r="AB48" s="37" t="s">
        <v>114</v>
      </c>
      <c r="AC48" s="36" t="s">
        <v>777</v>
      </c>
      <c r="AD48" s="35">
        <f>(0/63)</f>
        <v>0</v>
      </c>
      <c r="AE48" s="92" t="s">
        <v>778</v>
      </c>
      <c r="AF48" s="35">
        <v>1</v>
      </c>
      <c r="AG48" s="92" t="s">
        <v>453</v>
      </c>
      <c r="AH48" s="79">
        <v>0</v>
      </c>
      <c r="AI48" s="54" t="s">
        <v>670</v>
      </c>
      <c r="AJ48" s="36" t="s">
        <v>79</v>
      </c>
      <c r="AK48" s="36" t="s">
        <v>89</v>
      </c>
      <c r="AL48" s="47">
        <f t="shared" si="4"/>
        <v>1</v>
      </c>
      <c r="AM48" s="65" t="s">
        <v>510</v>
      </c>
      <c r="AN48" s="37">
        <v>1</v>
      </c>
      <c r="AO48" s="104">
        <v>10</v>
      </c>
      <c r="AP48" s="37">
        <v>2017</v>
      </c>
      <c r="AQ48" s="37">
        <v>31</v>
      </c>
      <c r="AR48" s="37">
        <v>12</v>
      </c>
      <c r="AS48" s="37">
        <v>2017</v>
      </c>
      <c r="AT48" s="76" t="s">
        <v>511</v>
      </c>
      <c r="AU48" s="76" t="s">
        <v>511</v>
      </c>
      <c r="BL48" s="1"/>
      <c r="BM48" s="1"/>
      <c r="BN48" s="1"/>
    </row>
    <row r="49" spans="1:66" ht="409.5" x14ac:dyDescent="0.2">
      <c r="A49" s="18"/>
      <c r="B49" s="18"/>
      <c r="C49" s="89" t="s">
        <v>438</v>
      </c>
      <c r="D49" s="89" t="s">
        <v>439</v>
      </c>
      <c r="E49" s="89" t="s">
        <v>440</v>
      </c>
      <c r="F49" s="89" t="s">
        <v>441</v>
      </c>
      <c r="G49" s="88" t="s">
        <v>774</v>
      </c>
      <c r="H49" s="114" t="s">
        <v>677</v>
      </c>
      <c r="I49" s="90" t="s">
        <v>443</v>
      </c>
      <c r="J49" s="37" t="s">
        <v>64</v>
      </c>
      <c r="K49" s="65" t="s">
        <v>779</v>
      </c>
      <c r="L49" s="65" t="s">
        <v>445</v>
      </c>
      <c r="M49" s="38" t="s">
        <v>7</v>
      </c>
      <c r="N49" s="39" t="str">
        <f t="shared" si="3"/>
        <v>4</v>
      </c>
      <c r="O49" s="40" t="s">
        <v>32</v>
      </c>
      <c r="P49" s="39" t="str">
        <f t="shared" si="0"/>
        <v>4</v>
      </c>
      <c r="Q49" s="36">
        <v>1</v>
      </c>
      <c r="R49" s="66" t="s">
        <v>446</v>
      </c>
      <c r="S49" s="91" t="s">
        <v>401</v>
      </c>
      <c r="T49" s="37">
        <f t="shared" si="1"/>
        <v>16</v>
      </c>
      <c r="U49" s="37" t="str">
        <f t="shared" si="2"/>
        <v>ZONA DE RIESGO EXTREMA</v>
      </c>
      <c r="V49" s="72" t="s">
        <v>780</v>
      </c>
      <c r="W49" s="72" t="s">
        <v>450</v>
      </c>
      <c r="X49" s="37" t="s">
        <v>219</v>
      </c>
      <c r="Y49" s="72" t="s">
        <v>116</v>
      </c>
      <c r="Z49" s="37" t="s">
        <v>451</v>
      </c>
      <c r="AA49" s="72" t="s">
        <v>247</v>
      </c>
      <c r="AB49" s="37" t="s">
        <v>114</v>
      </c>
      <c r="AC49" s="36" t="s">
        <v>452</v>
      </c>
      <c r="AD49" s="35">
        <f>(((18605408/76573399)+(76573399/6700059000))/2)</f>
        <v>0.12720179349301161</v>
      </c>
      <c r="AE49" s="93" t="s">
        <v>781</v>
      </c>
      <c r="AF49" s="35">
        <v>0.57999999999999996</v>
      </c>
      <c r="AG49" s="92" t="s">
        <v>782</v>
      </c>
      <c r="AH49" s="35">
        <v>0.53251974906275668</v>
      </c>
      <c r="AI49" s="54" t="s">
        <v>512</v>
      </c>
      <c r="AJ49" s="36" t="s">
        <v>79</v>
      </c>
      <c r="AK49" s="36" t="s">
        <v>89</v>
      </c>
      <c r="AL49" s="47">
        <f t="shared" si="4"/>
        <v>1.2397215425557682</v>
      </c>
      <c r="AM49" s="65" t="s">
        <v>513</v>
      </c>
      <c r="AN49" s="37">
        <v>1</v>
      </c>
      <c r="AO49" s="104">
        <v>10</v>
      </c>
      <c r="AP49" s="37">
        <v>2017</v>
      </c>
      <c r="AQ49" s="37">
        <v>31</v>
      </c>
      <c r="AR49" s="37">
        <v>12</v>
      </c>
      <c r="AS49" s="37">
        <v>2017</v>
      </c>
      <c r="AT49" s="77" t="s">
        <v>514</v>
      </c>
      <c r="AU49" s="77" t="s">
        <v>515</v>
      </c>
      <c r="BL49" s="1"/>
      <c r="BM49" s="1"/>
      <c r="BN49" s="1"/>
    </row>
    <row r="50" spans="1:66" ht="409.5" x14ac:dyDescent="0.2">
      <c r="A50" s="18"/>
      <c r="B50" s="18"/>
      <c r="C50" s="89" t="s">
        <v>438</v>
      </c>
      <c r="D50" s="89" t="s">
        <v>439</v>
      </c>
      <c r="E50" s="89" t="s">
        <v>440</v>
      </c>
      <c r="F50" s="89" t="s">
        <v>441</v>
      </c>
      <c r="G50" s="88" t="s">
        <v>516</v>
      </c>
      <c r="H50" s="114" t="s">
        <v>677</v>
      </c>
      <c r="I50" s="90" t="s">
        <v>145</v>
      </c>
      <c r="J50" s="37" t="s">
        <v>69</v>
      </c>
      <c r="K50" s="65" t="s">
        <v>517</v>
      </c>
      <c r="L50" s="65" t="s">
        <v>518</v>
      </c>
      <c r="M50" s="38" t="s">
        <v>8</v>
      </c>
      <c r="N50" s="39" t="str">
        <f t="shared" si="3"/>
        <v>3</v>
      </c>
      <c r="O50" s="40" t="s">
        <v>32</v>
      </c>
      <c r="P50" s="39" t="str">
        <f t="shared" si="0"/>
        <v>4</v>
      </c>
      <c r="Q50" s="36">
        <v>1</v>
      </c>
      <c r="R50" s="66" t="s">
        <v>519</v>
      </c>
      <c r="S50" s="91" t="s">
        <v>520</v>
      </c>
      <c r="T50" s="37">
        <f>N50*P50*Q50</f>
        <v>12</v>
      </c>
      <c r="U50" s="37" t="str">
        <f>IF(T50&gt;11,"ZONA DE RIESGO EXTREMA",IF(T50&lt;4,"ZONA DE RIESGO BAJA",IF(T50=4,"ZONA DE RIESGO MODERADA","ZONA DE RIESGO ALTA")))</f>
        <v>ZONA DE RIESGO EXTREMA</v>
      </c>
      <c r="V50" s="72" t="s">
        <v>521</v>
      </c>
      <c r="W50" s="72" t="s">
        <v>522</v>
      </c>
      <c r="X50" s="37" t="s">
        <v>523</v>
      </c>
      <c r="Y50" s="72" t="s">
        <v>117</v>
      </c>
      <c r="Z50" s="107" t="s">
        <v>524</v>
      </c>
      <c r="AA50" s="72" t="s">
        <v>247</v>
      </c>
      <c r="AB50" s="37" t="s">
        <v>113</v>
      </c>
      <c r="AC50" s="36" t="s">
        <v>525</v>
      </c>
      <c r="AD50" s="35"/>
      <c r="AE50" s="93" t="s">
        <v>526</v>
      </c>
      <c r="AF50" s="35"/>
      <c r="AG50" s="92" t="s">
        <v>527</v>
      </c>
      <c r="AH50" s="111">
        <v>48</v>
      </c>
      <c r="AI50" s="54" t="s">
        <v>671</v>
      </c>
      <c r="AJ50" s="36" t="s">
        <v>79</v>
      </c>
      <c r="AK50" s="36" t="s">
        <v>89</v>
      </c>
      <c r="AL50" s="110">
        <f>AD50+AF50+AH50</f>
        <v>48</v>
      </c>
      <c r="AM50" s="65" t="s">
        <v>528</v>
      </c>
      <c r="AN50" s="37">
        <v>1</v>
      </c>
      <c r="AO50" s="104">
        <v>10</v>
      </c>
      <c r="AP50" s="37">
        <v>2017</v>
      </c>
      <c r="AQ50" s="37">
        <v>31</v>
      </c>
      <c r="AR50" s="37">
        <v>12</v>
      </c>
      <c r="AS50" s="37">
        <v>2017</v>
      </c>
      <c r="AT50" s="77" t="s">
        <v>529</v>
      </c>
      <c r="AU50" s="77" t="s">
        <v>530</v>
      </c>
      <c r="BL50" s="1"/>
      <c r="BM50" s="1"/>
      <c r="BN50" s="1"/>
    </row>
    <row r="51" spans="1:66" ht="409.5" x14ac:dyDescent="0.2">
      <c r="A51" s="18"/>
      <c r="B51" s="18"/>
      <c r="C51" s="89" t="s">
        <v>438</v>
      </c>
      <c r="D51" s="89" t="s">
        <v>439</v>
      </c>
      <c r="E51" s="89" t="s">
        <v>440</v>
      </c>
      <c r="F51" s="89" t="s">
        <v>441</v>
      </c>
      <c r="G51" s="88" t="s">
        <v>516</v>
      </c>
      <c r="H51" s="114" t="s">
        <v>677</v>
      </c>
      <c r="I51" s="90" t="s">
        <v>531</v>
      </c>
      <c r="J51" s="37" t="s">
        <v>69</v>
      </c>
      <c r="K51" s="65" t="s">
        <v>532</v>
      </c>
      <c r="L51" s="65" t="s">
        <v>533</v>
      </c>
      <c r="M51" s="38" t="s">
        <v>9</v>
      </c>
      <c r="N51" s="39" t="str">
        <f t="shared" si="3"/>
        <v>2</v>
      </c>
      <c r="O51" s="40" t="s">
        <v>32</v>
      </c>
      <c r="P51" s="39" t="str">
        <f t="shared" si="0"/>
        <v>4</v>
      </c>
      <c r="Q51" s="36">
        <v>1</v>
      </c>
      <c r="R51" s="66" t="s">
        <v>534</v>
      </c>
      <c r="S51" s="91" t="s">
        <v>520</v>
      </c>
      <c r="T51" s="37">
        <f>N51*P51*Q51</f>
        <v>8</v>
      </c>
      <c r="U51" s="37" t="str">
        <f>IF(T51&gt;11,"ZONA DE RIESGO EXTREMA",IF(T51&lt;4,"ZONA DE RIESGO BAJA",IF(T51=4,"ZONA DE RIESGO MODERADA","ZONA DE RIESGO ALTA")))</f>
        <v>ZONA DE RIESGO ALTA</v>
      </c>
      <c r="V51" s="72" t="s">
        <v>535</v>
      </c>
      <c r="W51" s="72" t="s">
        <v>536</v>
      </c>
      <c r="X51" s="37" t="s">
        <v>523</v>
      </c>
      <c r="Y51" s="72" t="s">
        <v>117</v>
      </c>
      <c r="Z51" s="107" t="s">
        <v>537</v>
      </c>
      <c r="AA51" s="72" t="s">
        <v>247</v>
      </c>
      <c r="AB51" s="37" t="s">
        <v>113</v>
      </c>
      <c r="AC51" s="36" t="s">
        <v>538</v>
      </c>
      <c r="AD51" s="35"/>
      <c r="AE51" s="93" t="s">
        <v>526</v>
      </c>
      <c r="AF51" s="35"/>
      <c r="AG51" s="92" t="s">
        <v>527</v>
      </c>
      <c r="AH51" s="111">
        <v>4</v>
      </c>
      <c r="AI51" s="115" t="s">
        <v>672</v>
      </c>
      <c r="AJ51" s="36" t="s">
        <v>79</v>
      </c>
      <c r="AK51" s="36" t="s">
        <v>89</v>
      </c>
      <c r="AL51" s="110">
        <f>AD51+AF51+AH51</f>
        <v>4</v>
      </c>
      <c r="AM51" s="65" t="s">
        <v>539</v>
      </c>
      <c r="AN51" s="37">
        <v>1</v>
      </c>
      <c r="AO51" s="104">
        <v>10</v>
      </c>
      <c r="AP51" s="37">
        <v>2017</v>
      </c>
      <c r="AQ51" s="37">
        <v>31</v>
      </c>
      <c r="AR51" s="37">
        <v>12</v>
      </c>
      <c r="AS51" s="37">
        <v>2017</v>
      </c>
      <c r="AT51" s="77" t="s">
        <v>540</v>
      </c>
      <c r="AU51" s="77" t="s">
        <v>530</v>
      </c>
      <c r="BL51" s="1"/>
      <c r="BM51" s="1"/>
      <c r="BN51" s="1"/>
    </row>
    <row r="52" spans="1:66" ht="409.5" x14ac:dyDescent="0.2">
      <c r="A52" s="18"/>
      <c r="B52" s="18"/>
      <c r="C52" s="89" t="s">
        <v>438</v>
      </c>
      <c r="D52" s="89" t="s">
        <v>439</v>
      </c>
      <c r="E52" s="89" t="s">
        <v>440</v>
      </c>
      <c r="F52" s="89" t="s">
        <v>441</v>
      </c>
      <c r="G52" s="88" t="s">
        <v>516</v>
      </c>
      <c r="H52" s="114" t="s">
        <v>677</v>
      </c>
      <c r="I52" s="90" t="s">
        <v>541</v>
      </c>
      <c r="J52" s="37" t="s">
        <v>69</v>
      </c>
      <c r="K52" s="65" t="s">
        <v>542</v>
      </c>
      <c r="L52" s="65" t="s">
        <v>543</v>
      </c>
      <c r="M52" s="38" t="s">
        <v>9</v>
      </c>
      <c r="N52" s="39" t="str">
        <f t="shared" si="3"/>
        <v>2</v>
      </c>
      <c r="O52" s="40" t="s">
        <v>32</v>
      </c>
      <c r="P52" s="39" t="str">
        <f t="shared" si="0"/>
        <v>4</v>
      </c>
      <c r="Q52" s="36">
        <v>1</v>
      </c>
      <c r="R52" s="66" t="s">
        <v>544</v>
      </c>
      <c r="S52" s="91" t="s">
        <v>401</v>
      </c>
      <c r="T52" s="37">
        <f>N52*P52*Q52</f>
        <v>8</v>
      </c>
      <c r="U52" s="37" t="str">
        <f>IF(T52&gt;11,"ZONA DE RIESGO EXTREMA",IF(T52&lt;4,"ZONA DE RIESGO BAJA",IF(T52=4,"ZONA DE RIESGO MODERADA","ZONA DE RIESGO ALTA")))</f>
        <v>ZONA DE RIESGO ALTA</v>
      </c>
      <c r="V52" s="72" t="s">
        <v>545</v>
      </c>
      <c r="W52" s="72" t="s">
        <v>546</v>
      </c>
      <c r="X52" s="37" t="s">
        <v>219</v>
      </c>
      <c r="Y52" s="72" t="s">
        <v>116</v>
      </c>
      <c r="Z52" s="99">
        <v>1</v>
      </c>
      <c r="AA52" s="72" t="s">
        <v>247</v>
      </c>
      <c r="AB52" s="37" t="s">
        <v>114</v>
      </c>
      <c r="AC52" s="36" t="s">
        <v>547</v>
      </c>
      <c r="AD52" s="35"/>
      <c r="AE52" s="93" t="s">
        <v>548</v>
      </c>
      <c r="AF52" s="35"/>
      <c r="AG52" s="92" t="s">
        <v>549</v>
      </c>
      <c r="AH52" s="35">
        <v>1</v>
      </c>
      <c r="AI52" s="54" t="s">
        <v>550</v>
      </c>
      <c r="AJ52" s="36" t="s">
        <v>79</v>
      </c>
      <c r="AK52" s="36" t="s">
        <v>89</v>
      </c>
      <c r="AL52" s="47">
        <f>AH52</f>
        <v>1</v>
      </c>
      <c r="AM52" s="65" t="s">
        <v>551</v>
      </c>
      <c r="AN52" s="37">
        <v>1</v>
      </c>
      <c r="AO52" s="104">
        <v>10</v>
      </c>
      <c r="AP52" s="37">
        <v>2017</v>
      </c>
      <c r="AQ52" s="37">
        <v>31</v>
      </c>
      <c r="AR52" s="37">
        <v>12</v>
      </c>
      <c r="AS52" s="37">
        <v>2017</v>
      </c>
      <c r="AT52" s="77" t="s">
        <v>552</v>
      </c>
      <c r="AU52" s="77" t="s">
        <v>530</v>
      </c>
      <c r="BL52" s="1"/>
      <c r="BM52" s="1"/>
      <c r="BN52" s="1"/>
    </row>
    <row r="53" spans="1:66" ht="285" x14ac:dyDescent="0.2">
      <c r="A53" s="18"/>
      <c r="B53" s="18"/>
      <c r="C53" s="88" t="s">
        <v>139</v>
      </c>
      <c r="D53" s="88" t="s">
        <v>160</v>
      </c>
      <c r="E53" s="88" t="s">
        <v>161</v>
      </c>
      <c r="F53" s="41" t="s">
        <v>162</v>
      </c>
      <c r="G53" s="88" t="s">
        <v>454</v>
      </c>
      <c r="H53" s="37" t="s">
        <v>455</v>
      </c>
      <c r="I53" s="72" t="s">
        <v>783</v>
      </c>
      <c r="J53" s="37" t="s">
        <v>69</v>
      </c>
      <c r="K53" s="65" t="s">
        <v>784</v>
      </c>
      <c r="L53" s="65" t="s">
        <v>456</v>
      </c>
      <c r="M53" s="38" t="s">
        <v>8</v>
      </c>
      <c r="N53" s="39" t="str">
        <f t="shared" si="3"/>
        <v>3</v>
      </c>
      <c r="O53" s="40" t="s">
        <v>32</v>
      </c>
      <c r="P53" s="39" t="str">
        <f t="shared" si="0"/>
        <v>4</v>
      </c>
      <c r="Q53" s="36">
        <v>1</v>
      </c>
      <c r="R53" s="66" t="s">
        <v>785</v>
      </c>
      <c r="S53" s="36" t="s">
        <v>193</v>
      </c>
      <c r="T53" s="37">
        <f t="shared" si="1"/>
        <v>12</v>
      </c>
      <c r="U53" s="37" t="str">
        <f t="shared" si="2"/>
        <v>ZONA DE RIESGO EXTREMA</v>
      </c>
      <c r="V53" s="37" t="s">
        <v>457</v>
      </c>
      <c r="W53" s="37" t="s">
        <v>458</v>
      </c>
      <c r="X53" s="37" t="s">
        <v>459</v>
      </c>
      <c r="Y53" s="37" t="s">
        <v>460</v>
      </c>
      <c r="Z53" s="42">
        <v>0</v>
      </c>
      <c r="AA53" s="37" t="s">
        <v>247</v>
      </c>
      <c r="AB53" s="37" t="s">
        <v>113</v>
      </c>
      <c r="AC53" s="36" t="s">
        <v>786</v>
      </c>
      <c r="AD53" s="35">
        <v>0</v>
      </c>
      <c r="AE53" s="92" t="s">
        <v>461</v>
      </c>
      <c r="AF53" s="35">
        <v>0</v>
      </c>
      <c r="AG53" s="92" t="s">
        <v>463</v>
      </c>
      <c r="AH53" s="35">
        <v>0</v>
      </c>
      <c r="AI53" s="92" t="s">
        <v>668</v>
      </c>
      <c r="AJ53" s="36" t="s">
        <v>76</v>
      </c>
      <c r="AK53" s="36" t="s">
        <v>86</v>
      </c>
      <c r="AL53" s="109">
        <v>0</v>
      </c>
      <c r="AM53" s="65" t="s">
        <v>464</v>
      </c>
      <c r="AN53" s="37">
        <v>1</v>
      </c>
      <c r="AO53" s="37">
        <v>1</v>
      </c>
      <c r="AP53" s="37">
        <v>2017</v>
      </c>
      <c r="AQ53" s="37">
        <v>31</v>
      </c>
      <c r="AR53" s="37">
        <v>12</v>
      </c>
      <c r="AS53" s="37">
        <v>2017</v>
      </c>
      <c r="AT53" s="77"/>
      <c r="AU53" s="77"/>
      <c r="BL53" s="1"/>
      <c r="BM53" s="1"/>
      <c r="BN53" s="1"/>
    </row>
    <row r="54" spans="1:66" ht="327.75" x14ac:dyDescent="0.2">
      <c r="A54" s="18"/>
      <c r="B54" s="18"/>
      <c r="C54" s="72" t="s">
        <v>139</v>
      </c>
      <c r="D54" s="72" t="s">
        <v>160</v>
      </c>
      <c r="E54" s="72" t="s">
        <v>161</v>
      </c>
      <c r="F54" s="37" t="s">
        <v>162</v>
      </c>
      <c r="G54" s="88" t="s">
        <v>578</v>
      </c>
      <c r="H54" s="37" t="s">
        <v>678</v>
      </c>
      <c r="I54" s="72" t="s">
        <v>579</v>
      </c>
      <c r="J54" s="37" t="s">
        <v>64</v>
      </c>
      <c r="K54" s="65" t="s">
        <v>580</v>
      </c>
      <c r="L54" s="65" t="s">
        <v>581</v>
      </c>
      <c r="M54" s="38" t="s">
        <v>582</v>
      </c>
      <c r="N54" s="39">
        <v>3</v>
      </c>
      <c r="O54" s="40" t="s">
        <v>31</v>
      </c>
      <c r="P54" s="39">
        <v>2</v>
      </c>
      <c r="Q54" s="36">
        <v>0.5</v>
      </c>
      <c r="R54" s="66" t="s">
        <v>583</v>
      </c>
      <c r="S54" s="36" t="s">
        <v>401</v>
      </c>
      <c r="T54" s="37">
        <f>N54*P54*Q54</f>
        <v>3</v>
      </c>
      <c r="U54" s="37" t="str">
        <f>IF(T54&gt;11,"ZONA DE RIESGO EXTREMA",IF(T54&lt;4,"ZONA DE RIESGO BAJA",IF(T54=4,"ZONA DE RIESGO MODERADA","ZONA DE RIESGO ALTA")))</f>
        <v>ZONA DE RIESGO BAJA</v>
      </c>
      <c r="V54" s="37" t="s">
        <v>585</v>
      </c>
      <c r="W54" s="37" t="s">
        <v>471</v>
      </c>
      <c r="X54" s="37" t="s">
        <v>134</v>
      </c>
      <c r="Y54" s="37" t="s">
        <v>118</v>
      </c>
      <c r="Z54" s="103">
        <v>3</v>
      </c>
      <c r="AA54" s="37" t="s">
        <v>247</v>
      </c>
      <c r="AB54" s="37" t="s">
        <v>113</v>
      </c>
      <c r="AC54" s="36" t="s">
        <v>586</v>
      </c>
      <c r="AD54" s="35"/>
      <c r="AE54" s="92"/>
      <c r="AF54" s="35">
        <v>0.5</v>
      </c>
      <c r="AG54" s="92" t="s">
        <v>587</v>
      </c>
      <c r="AH54" s="35">
        <v>0.5</v>
      </c>
      <c r="AI54" s="92" t="s">
        <v>587</v>
      </c>
      <c r="AJ54" s="36" t="s">
        <v>85</v>
      </c>
      <c r="AK54" s="36" t="s">
        <v>95</v>
      </c>
      <c r="AL54" s="42">
        <f>AD54+AF54+AH54</f>
        <v>1</v>
      </c>
      <c r="AM54" s="65" t="s">
        <v>474</v>
      </c>
      <c r="AN54" s="37">
        <v>1</v>
      </c>
      <c r="AO54" s="37">
        <v>5</v>
      </c>
      <c r="AP54" s="37">
        <v>2017</v>
      </c>
      <c r="AQ54" s="37">
        <v>31</v>
      </c>
      <c r="AR54" s="37">
        <v>12</v>
      </c>
      <c r="AS54" s="37">
        <v>2017</v>
      </c>
      <c r="AT54" s="77"/>
      <c r="AU54" s="77" t="s">
        <v>588</v>
      </c>
      <c r="BL54" s="1"/>
      <c r="BM54" s="1"/>
      <c r="BN54" s="1"/>
    </row>
    <row r="55" spans="1:66" ht="185.25" x14ac:dyDescent="0.2">
      <c r="A55" s="18"/>
      <c r="B55" s="18"/>
      <c r="C55" s="72" t="s">
        <v>139</v>
      </c>
      <c r="D55" s="72" t="s">
        <v>160</v>
      </c>
      <c r="E55" s="72" t="s">
        <v>161</v>
      </c>
      <c r="F55" s="37" t="s">
        <v>162</v>
      </c>
      <c r="G55" s="88" t="s">
        <v>589</v>
      </c>
      <c r="H55" s="37" t="s">
        <v>678</v>
      </c>
      <c r="I55" s="72" t="s">
        <v>590</v>
      </c>
      <c r="J55" s="37" t="s">
        <v>63</v>
      </c>
      <c r="K55" s="65" t="s">
        <v>591</v>
      </c>
      <c r="L55" s="65" t="s">
        <v>592</v>
      </c>
      <c r="M55" s="38" t="s">
        <v>8</v>
      </c>
      <c r="N55" s="39">
        <v>3</v>
      </c>
      <c r="O55" s="40" t="s">
        <v>31</v>
      </c>
      <c r="P55" s="39">
        <v>2</v>
      </c>
      <c r="Q55" s="36">
        <v>0.5</v>
      </c>
      <c r="R55" s="66" t="s">
        <v>593</v>
      </c>
      <c r="S55" s="36" t="s">
        <v>401</v>
      </c>
      <c r="T55" s="37">
        <v>3</v>
      </c>
      <c r="U55" s="37" t="s">
        <v>584</v>
      </c>
      <c r="V55" s="37" t="s">
        <v>594</v>
      </c>
      <c r="W55" s="37" t="s">
        <v>595</v>
      </c>
      <c r="X55" s="37" t="s">
        <v>472</v>
      </c>
      <c r="Y55" s="37" t="s">
        <v>118</v>
      </c>
      <c r="Z55" s="103">
        <v>3</v>
      </c>
      <c r="AA55" s="37" t="s">
        <v>247</v>
      </c>
      <c r="AB55" s="37" t="s">
        <v>113</v>
      </c>
      <c r="AC55" s="36" t="s">
        <v>596</v>
      </c>
      <c r="AD55" s="35"/>
      <c r="AE55" s="92"/>
      <c r="AF55" s="79">
        <v>0.5</v>
      </c>
      <c r="AG55" s="92" t="s">
        <v>673</v>
      </c>
      <c r="AH55" s="35">
        <v>0.5</v>
      </c>
      <c r="AI55" s="92" t="s">
        <v>673</v>
      </c>
      <c r="AJ55" s="36" t="s">
        <v>85</v>
      </c>
      <c r="AK55" s="36" t="s">
        <v>95</v>
      </c>
      <c r="AL55" s="42">
        <f>AD55+AF55+AH55</f>
        <v>1</v>
      </c>
      <c r="AM55" s="65" t="s">
        <v>474</v>
      </c>
      <c r="AN55" s="108">
        <v>1</v>
      </c>
      <c r="AO55" s="108">
        <v>5</v>
      </c>
      <c r="AP55" s="108">
        <v>2017</v>
      </c>
      <c r="AQ55" s="108">
        <v>31</v>
      </c>
      <c r="AR55" s="108">
        <v>12</v>
      </c>
      <c r="AS55" s="108">
        <v>2017</v>
      </c>
      <c r="AT55" s="77"/>
      <c r="AU55" s="77"/>
      <c r="BL55" s="1"/>
      <c r="BM55" s="1"/>
      <c r="BN55" s="1"/>
    </row>
    <row r="56" spans="1:66" ht="409.5" x14ac:dyDescent="0.2">
      <c r="A56" s="18"/>
      <c r="B56" s="18"/>
      <c r="C56" s="72" t="s">
        <v>139</v>
      </c>
      <c r="D56" s="72" t="s">
        <v>160</v>
      </c>
      <c r="E56" s="72" t="s">
        <v>161</v>
      </c>
      <c r="F56" s="37" t="s">
        <v>162</v>
      </c>
      <c r="G56" s="72" t="s">
        <v>787</v>
      </c>
      <c r="H56" s="37" t="s">
        <v>465</v>
      </c>
      <c r="I56" s="72" t="s">
        <v>466</v>
      </c>
      <c r="J56" s="37" t="s">
        <v>69</v>
      </c>
      <c r="K56" s="65" t="s">
        <v>467</v>
      </c>
      <c r="L56" s="65" t="s">
        <v>468</v>
      </c>
      <c r="M56" s="38" t="s">
        <v>8</v>
      </c>
      <c r="N56" s="39" t="str">
        <f t="shared" si="3"/>
        <v>3</v>
      </c>
      <c r="O56" s="40" t="s">
        <v>31</v>
      </c>
      <c r="P56" s="39" t="str">
        <f t="shared" si="0"/>
        <v>3</v>
      </c>
      <c r="Q56" s="36">
        <v>0.5</v>
      </c>
      <c r="R56" s="66" t="s">
        <v>469</v>
      </c>
      <c r="S56" s="36" t="s">
        <v>193</v>
      </c>
      <c r="T56" s="37">
        <f t="shared" ref="T56:T61" si="5">N56*P56*Q56</f>
        <v>4.5</v>
      </c>
      <c r="U56" s="37" t="str">
        <f t="shared" si="2"/>
        <v>ZONA DE RIESGO ALTA</v>
      </c>
      <c r="V56" s="72" t="s">
        <v>470</v>
      </c>
      <c r="W56" s="72" t="s">
        <v>471</v>
      </c>
      <c r="X56" s="72" t="s">
        <v>472</v>
      </c>
      <c r="Y56" s="72" t="s">
        <v>118</v>
      </c>
      <c r="Z56" s="72">
        <v>3</v>
      </c>
      <c r="AA56" s="72" t="s">
        <v>247</v>
      </c>
      <c r="AB56" s="37" t="s">
        <v>113</v>
      </c>
      <c r="AC56" s="36" t="s">
        <v>473</v>
      </c>
      <c r="AD56" s="35">
        <v>0.33</v>
      </c>
      <c r="AE56" s="92" t="s">
        <v>674</v>
      </c>
      <c r="AF56" s="79">
        <f>(1*0.33)/1</f>
        <v>0.33</v>
      </c>
      <c r="AG56" s="92" t="s">
        <v>674</v>
      </c>
      <c r="AH56" s="79">
        <v>0.34</v>
      </c>
      <c r="AI56" s="54" t="s">
        <v>674</v>
      </c>
      <c r="AJ56" s="36" t="s">
        <v>85</v>
      </c>
      <c r="AK56" s="36" t="s">
        <v>95</v>
      </c>
      <c r="AL56" s="47">
        <f t="shared" si="4"/>
        <v>1</v>
      </c>
      <c r="AM56" s="65" t="s">
        <v>474</v>
      </c>
      <c r="AN56" s="37">
        <v>1</v>
      </c>
      <c r="AO56" s="37">
        <v>2</v>
      </c>
      <c r="AP56" s="37">
        <v>2017</v>
      </c>
      <c r="AQ56" s="37">
        <v>31</v>
      </c>
      <c r="AR56" s="37">
        <v>12</v>
      </c>
      <c r="AS56" s="37">
        <v>2017</v>
      </c>
      <c r="AT56" s="87"/>
      <c r="AU56" s="87"/>
      <c r="BL56" s="1"/>
      <c r="BM56" s="1"/>
      <c r="BN56" s="1"/>
    </row>
    <row r="57" spans="1:66" ht="303.75" customHeight="1" x14ac:dyDescent="0.2">
      <c r="A57" s="18"/>
      <c r="B57" s="18"/>
      <c r="C57" s="41" t="s">
        <v>290</v>
      </c>
      <c r="D57" s="41" t="s">
        <v>475</v>
      </c>
      <c r="E57" s="41" t="s">
        <v>476</v>
      </c>
      <c r="F57" s="88" t="s">
        <v>477</v>
      </c>
      <c r="G57" s="94" t="s">
        <v>293</v>
      </c>
      <c r="H57" s="37" t="s">
        <v>478</v>
      </c>
      <c r="I57" s="89" t="s">
        <v>479</v>
      </c>
      <c r="J57" s="37" t="s">
        <v>69</v>
      </c>
      <c r="K57" s="74" t="s">
        <v>480</v>
      </c>
      <c r="L57" s="74" t="s">
        <v>481</v>
      </c>
      <c r="M57" s="38" t="s">
        <v>7</v>
      </c>
      <c r="N57" s="39" t="str">
        <f t="shared" si="3"/>
        <v>4</v>
      </c>
      <c r="O57" s="40" t="s">
        <v>33</v>
      </c>
      <c r="P57" s="39" t="str">
        <f t="shared" si="0"/>
        <v>5</v>
      </c>
      <c r="Q57" s="36">
        <v>1</v>
      </c>
      <c r="R57" s="74" t="s">
        <v>483</v>
      </c>
      <c r="S57" s="36" t="s">
        <v>193</v>
      </c>
      <c r="T57" s="37">
        <f t="shared" si="5"/>
        <v>20</v>
      </c>
      <c r="U57" s="37" t="str">
        <f t="shared" si="2"/>
        <v>ZONA DE RIESGO EXTREMA</v>
      </c>
      <c r="V57" s="37" t="s">
        <v>484</v>
      </c>
      <c r="W57" s="37" t="s">
        <v>485</v>
      </c>
      <c r="X57" s="37" t="s">
        <v>219</v>
      </c>
      <c r="Y57" s="37" t="s">
        <v>486</v>
      </c>
      <c r="Z57" s="42">
        <v>1</v>
      </c>
      <c r="AA57" s="37" t="s">
        <v>120</v>
      </c>
      <c r="AB57" s="37" t="s">
        <v>113</v>
      </c>
      <c r="AC57" s="36" t="s">
        <v>788</v>
      </c>
      <c r="AD57" s="35">
        <v>0.33</v>
      </c>
      <c r="AE57" s="92" t="s">
        <v>789</v>
      </c>
      <c r="AF57" s="35">
        <v>0.33</v>
      </c>
      <c r="AG57" s="92" t="s">
        <v>789</v>
      </c>
      <c r="AH57" s="35">
        <v>0.33</v>
      </c>
      <c r="AI57" s="54" t="s">
        <v>790</v>
      </c>
      <c r="AJ57" s="36" t="s">
        <v>665</v>
      </c>
      <c r="AK57" s="36" t="s">
        <v>666</v>
      </c>
      <c r="AL57" s="47">
        <f t="shared" si="4"/>
        <v>0.99</v>
      </c>
      <c r="AM57" s="65" t="s">
        <v>791</v>
      </c>
      <c r="AN57" s="37">
        <v>1</v>
      </c>
      <c r="AO57" s="37">
        <v>2</v>
      </c>
      <c r="AP57" s="37">
        <v>2017</v>
      </c>
      <c r="AQ57" s="37">
        <v>31</v>
      </c>
      <c r="AR57" s="37">
        <v>12</v>
      </c>
      <c r="AS57" s="37">
        <v>2017</v>
      </c>
      <c r="AT57" s="77"/>
      <c r="AU57" s="77"/>
      <c r="BL57" s="1"/>
      <c r="BM57" s="1"/>
      <c r="BN57" s="1"/>
    </row>
    <row r="58" spans="1:66" ht="213.75" x14ac:dyDescent="0.2">
      <c r="A58" s="18"/>
      <c r="B58" s="18"/>
      <c r="C58" s="41" t="s">
        <v>290</v>
      </c>
      <c r="D58" s="41" t="s">
        <v>475</v>
      </c>
      <c r="E58" s="41" t="s">
        <v>476</v>
      </c>
      <c r="F58" s="88" t="s">
        <v>477</v>
      </c>
      <c r="G58" s="94" t="s">
        <v>293</v>
      </c>
      <c r="H58" s="37" t="s">
        <v>478</v>
      </c>
      <c r="I58" s="89" t="s">
        <v>491</v>
      </c>
      <c r="J58" s="37" t="s">
        <v>69</v>
      </c>
      <c r="K58" s="74" t="s">
        <v>492</v>
      </c>
      <c r="L58" s="74" t="s">
        <v>493</v>
      </c>
      <c r="M58" s="38" t="s">
        <v>8</v>
      </c>
      <c r="N58" s="39" t="str">
        <f t="shared" si="3"/>
        <v>3</v>
      </c>
      <c r="O58" s="40" t="s">
        <v>33</v>
      </c>
      <c r="P58" s="39" t="str">
        <f t="shared" si="0"/>
        <v>5</v>
      </c>
      <c r="Q58" s="36">
        <v>1</v>
      </c>
      <c r="R58" s="74" t="s">
        <v>792</v>
      </c>
      <c r="S58" s="36" t="s">
        <v>193</v>
      </c>
      <c r="T58" s="37">
        <f t="shared" si="5"/>
        <v>15</v>
      </c>
      <c r="U58" s="37" t="str">
        <f t="shared" si="2"/>
        <v>ZONA DE RIESGO EXTREMA</v>
      </c>
      <c r="V58" s="37" t="s">
        <v>484</v>
      </c>
      <c r="W58" s="37" t="s">
        <v>494</v>
      </c>
      <c r="X58" s="37" t="s">
        <v>219</v>
      </c>
      <c r="Y58" s="37" t="s">
        <v>486</v>
      </c>
      <c r="Z58" s="42">
        <v>1</v>
      </c>
      <c r="AA58" s="37" t="s">
        <v>120</v>
      </c>
      <c r="AB58" s="37" t="s">
        <v>113</v>
      </c>
      <c r="AC58" s="36" t="s">
        <v>495</v>
      </c>
      <c r="AD58" s="35">
        <v>0.33</v>
      </c>
      <c r="AE58" s="92" t="s">
        <v>496</v>
      </c>
      <c r="AF58" s="35">
        <v>0.33</v>
      </c>
      <c r="AG58" s="92" t="s">
        <v>496</v>
      </c>
      <c r="AH58" s="35">
        <v>0.33</v>
      </c>
      <c r="AI58" s="92" t="s">
        <v>496</v>
      </c>
      <c r="AJ58" s="36" t="s">
        <v>665</v>
      </c>
      <c r="AK58" s="36" t="s">
        <v>666</v>
      </c>
      <c r="AL58" s="47">
        <f t="shared" si="4"/>
        <v>0.99</v>
      </c>
      <c r="AM58" s="65" t="s">
        <v>793</v>
      </c>
      <c r="AN58" s="37">
        <v>1</v>
      </c>
      <c r="AO58" s="37">
        <v>2</v>
      </c>
      <c r="AP58" s="37">
        <v>2017</v>
      </c>
      <c r="AQ58" s="37">
        <v>31</v>
      </c>
      <c r="AR58" s="37">
        <v>12</v>
      </c>
      <c r="AS58" s="37">
        <v>2017</v>
      </c>
      <c r="AT58" s="77"/>
      <c r="AU58" s="77"/>
      <c r="BL58" s="1"/>
      <c r="BM58" s="1"/>
      <c r="BN58" s="1"/>
    </row>
    <row r="59" spans="1:66" ht="370.5" customHeight="1" x14ac:dyDescent="0.2">
      <c r="A59" s="18"/>
      <c r="B59" s="18"/>
      <c r="C59" s="88" t="s">
        <v>290</v>
      </c>
      <c r="D59" s="88" t="s">
        <v>497</v>
      </c>
      <c r="E59" s="88" t="s">
        <v>498</v>
      </c>
      <c r="F59" s="88" t="s">
        <v>499</v>
      </c>
      <c r="G59" s="88" t="s">
        <v>500</v>
      </c>
      <c r="H59" s="37" t="s">
        <v>377</v>
      </c>
      <c r="I59" s="72" t="s">
        <v>501</v>
      </c>
      <c r="J59" s="37" t="s">
        <v>63</v>
      </c>
      <c r="K59" s="65" t="s">
        <v>502</v>
      </c>
      <c r="L59" s="65" t="s">
        <v>503</v>
      </c>
      <c r="M59" s="38" t="s">
        <v>7</v>
      </c>
      <c r="N59" s="39" t="str">
        <f t="shared" si="3"/>
        <v>4</v>
      </c>
      <c r="O59" s="40" t="s">
        <v>31</v>
      </c>
      <c r="P59" s="39" t="str">
        <f t="shared" si="0"/>
        <v>3</v>
      </c>
      <c r="Q59" s="36">
        <v>0.5</v>
      </c>
      <c r="R59" s="66" t="s">
        <v>504</v>
      </c>
      <c r="S59" s="36" t="s">
        <v>193</v>
      </c>
      <c r="T59" s="37">
        <f t="shared" si="5"/>
        <v>6</v>
      </c>
      <c r="U59" s="37" t="str">
        <f t="shared" si="2"/>
        <v>ZONA DE RIESGO ALTA</v>
      </c>
      <c r="V59" s="72" t="s">
        <v>505</v>
      </c>
      <c r="W59" s="72" t="s">
        <v>506</v>
      </c>
      <c r="X59" s="72" t="s">
        <v>459</v>
      </c>
      <c r="Y59" s="72" t="s">
        <v>794</v>
      </c>
      <c r="Z59" s="72" t="s">
        <v>507</v>
      </c>
      <c r="AA59" s="72" t="s">
        <v>244</v>
      </c>
      <c r="AB59" s="37" t="s">
        <v>115</v>
      </c>
      <c r="AC59" s="36" t="s">
        <v>795</v>
      </c>
      <c r="AD59" s="35">
        <v>0.33333000000000002</v>
      </c>
      <c r="AE59" s="92" t="s">
        <v>796</v>
      </c>
      <c r="AF59" s="35">
        <v>0.33333000000000002</v>
      </c>
      <c r="AG59" s="92" t="s">
        <v>797</v>
      </c>
      <c r="AH59" s="35">
        <v>0.33333299999999999</v>
      </c>
      <c r="AI59" s="54" t="s">
        <v>798</v>
      </c>
      <c r="AJ59" s="36" t="s">
        <v>77</v>
      </c>
      <c r="AK59" s="36" t="s">
        <v>87</v>
      </c>
      <c r="AL59" s="47">
        <f>AF59+AD59+AH59</f>
        <v>0.99999300000000002</v>
      </c>
      <c r="AM59" s="65" t="s">
        <v>509</v>
      </c>
      <c r="AN59" s="37">
        <v>1</v>
      </c>
      <c r="AO59" s="37">
        <v>2</v>
      </c>
      <c r="AP59" s="37">
        <v>2017</v>
      </c>
      <c r="AQ59" s="37">
        <v>31</v>
      </c>
      <c r="AR59" s="37">
        <v>12</v>
      </c>
      <c r="AS59" s="37">
        <v>2017</v>
      </c>
      <c r="AT59" s="77"/>
      <c r="AU59" s="77"/>
      <c r="BL59" s="1"/>
      <c r="BM59" s="1"/>
      <c r="BN59" s="1"/>
    </row>
    <row r="60" spans="1:66" ht="404.25" customHeight="1" x14ac:dyDescent="0.2">
      <c r="A60" s="18"/>
      <c r="B60" s="18"/>
      <c r="C60" s="88" t="s">
        <v>290</v>
      </c>
      <c r="D60" s="88" t="s">
        <v>553</v>
      </c>
      <c r="E60" s="88" t="s">
        <v>554</v>
      </c>
      <c r="F60" s="88" t="s">
        <v>555</v>
      </c>
      <c r="G60" s="88" t="s">
        <v>500</v>
      </c>
      <c r="H60" s="37" t="s">
        <v>377</v>
      </c>
      <c r="I60" s="72" t="s">
        <v>556</v>
      </c>
      <c r="J60" s="37" t="s">
        <v>66</v>
      </c>
      <c r="K60" s="65" t="s">
        <v>799</v>
      </c>
      <c r="L60" s="65" t="s">
        <v>800</v>
      </c>
      <c r="M60" s="38" t="s">
        <v>8</v>
      </c>
      <c r="N60" s="39">
        <v>3</v>
      </c>
      <c r="O60" s="40" t="s">
        <v>30</v>
      </c>
      <c r="P60" s="39" t="str">
        <f t="shared" si="0"/>
        <v>2</v>
      </c>
      <c r="Q60" s="36">
        <v>0.5</v>
      </c>
      <c r="R60" s="66" t="s">
        <v>801</v>
      </c>
      <c r="S60" s="36" t="s">
        <v>193</v>
      </c>
      <c r="T60" s="37">
        <f t="shared" si="5"/>
        <v>3</v>
      </c>
      <c r="U60" s="37" t="str">
        <f t="shared" si="2"/>
        <v>ZONA DE RIESGO BAJA</v>
      </c>
      <c r="V60" s="72" t="s">
        <v>675</v>
      </c>
      <c r="W60" s="72" t="s">
        <v>557</v>
      </c>
      <c r="X60" s="72" t="s">
        <v>459</v>
      </c>
      <c r="Y60" s="72" t="s">
        <v>118</v>
      </c>
      <c r="Z60" s="72" t="s">
        <v>558</v>
      </c>
      <c r="AA60" s="72" t="s">
        <v>244</v>
      </c>
      <c r="AB60" s="37" t="s">
        <v>113</v>
      </c>
      <c r="AC60" s="36" t="s">
        <v>802</v>
      </c>
      <c r="AD60" s="78">
        <v>0.33</v>
      </c>
      <c r="AE60" s="78" t="s">
        <v>803</v>
      </c>
      <c r="AF60" s="78">
        <v>0.33</v>
      </c>
      <c r="AG60" s="78" t="s">
        <v>804</v>
      </c>
      <c r="AH60" s="78">
        <v>0.34</v>
      </c>
      <c r="AI60" s="78" t="s">
        <v>805</v>
      </c>
      <c r="AJ60" s="36" t="s">
        <v>77</v>
      </c>
      <c r="AK60" s="36" t="s">
        <v>87</v>
      </c>
      <c r="AL60" s="42">
        <v>1</v>
      </c>
      <c r="AM60" s="65" t="s">
        <v>559</v>
      </c>
      <c r="AN60" s="112">
        <v>1</v>
      </c>
      <c r="AO60" s="114">
        <v>9</v>
      </c>
      <c r="AP60" s="37">
        <v>2017</v>
      </c>
      <c r="AQ60" s="37">
        <v>31</v>
      </c>
      <c r="AR60" s="37">
        <v>12</v>
      </c>
      <c r="AS60" s="37">
        <v>2017</v>
      </c>
      <c r="AT60" s="77"/>
      <c r="AU60" s="77"/>
      <c r="BL60" s="1"/>
      <c r="BM60" s="1"/>
      <c r="BN60" s="1"/>
    </row>
    <row r="61" spans="1:66" ht="163.5" customHeight="1" x14ac:dyDescent="0.2">
      <c r="A61" s="18"/>
      <c r="B61" s="18"/>
      <c r="C61" s="41" t="s">
        <v>290</v>
      </c>
      <c r="D61" s="41" t="s">
        <v>475</v>
      </c>
      <c r="E61" s="41" t="s">
        <v>476</v>
      </c>
      <c r="F61" s="88" t="s">
        <v>477</v>
      </c>
      <c r="G61" s="94" t="s">
        <v>293</v>
      </c>
      <c r="H61" s="37" t="s">
        <v>478</v>
      </c>
      <c r="I61" s="89" t="s">
        <v>683</v>
      </c>
      <c r="J61" s="37" t="s">
        <v>69</v>
      </c>
      <c r="K61" s="74" t="s">
        <v>684</v>
      </c>
      <c r="L61" s="74" t="s">
        <v>482</v>
      </c>
      <c r="M61" s="38" t="s">
        <v>8</v>
      </c>
      <c r="N61" s="39" t="str">
        <f t="shared" si="3"/>
        <v>3</v>
      </c>
      <c r="O61" s="40" t="s">
        <v>32</v>
      </c>
      <c r="P61" s="39" t="str">
        <f t="shared" si="0"/>
        <v>4</v>
      </c>
      <c r="Q61" s="36">
        <v>1</v>
      </c>
      <c r="R61" s="74" t="s">
        <v>685</v>
      </c>
      <c r="S61" s="36" t="s">
        <v>193</v>
      </c>
      <c r="T61" s="37">
        <f t="shared" si="5"/>
        <v>12</v>
      </c>
      <c r="U61" s="37" t="str">
        <f t="shared" si="2"/>
        <v>ZONA DE RIESGO EXTREMA</v>
      </c>
      <c r="V61" s="37" t="s">
        <v>487</v>
      </c>
      <c r="W61" s="37" t="s">
        <v>488</v>
      </c>
      <c r="X61" s="37" t="s">
        <v>219</v>
      </c>
      <c r="Y61" s="37" t="s">
        <v>486</v>
      </c>
      <c r="Z61" s="42">
        <v>1</v>
      </c>
      <c r="AA61" s="37" t="s">
        <v>119</v>
      </c>
      <c r="AB61" s="37" t="s">
        <v>113</v>
      </c>
      <c r="AC61" s="36" t="s">
        <v>489</v>
      </c>
      <c r="AD61" s="35">
        <v>0.33</v>
      </c>
      <c r="AE61" s="92" t="s">
        <v>490</v>
      </c>
      <c r="AF61" s="35">
        <v>0.33</v>
      </c>
      <c r="AG61" s="54" t="s">
        <v>686</v>
      </c>
      <c r="AH61" s="35">
        <v>0.33</v>
      </c>
      <c r="AI61" s="54" t="s">
        <v>686</v>
      </c>
      <c r="AJ61" s="36" t="s">
        <v>665</v>
      </c>
      <c r="AK61" s="36" t="s">
        <v>666</v>
      </c>
      <c r="AL61" s="47">
        <f t="shared" si="4"/>
        <v>0.99</v>
      </c>
      <c r="AM61" s="36" t="s">
        <v>508</v>
      </c>
      <c r="AN61" s="37">
        <v>1</v>
      </c>
      <c r="AO61" s="37">
        <v>2</v>
      </c>
      <c r="AP61" s="37">
        <v>2017</v>
      </c>
      <c r="AQ61" s="37">
        <v>31</v>
      </c>
      <c r="AR61" s="37">
        <v>12</v>
      </c>
      <c r="AS61" s="37">
        <v>2017</v>
      </c>
      <c r="AT61" s="64"/>
      <c r="AU61" s="64"/>
      <c r="BL61" s="1"/>
      <c r="BM61" s="1"/>
      <c r="BN61" s="1"/>
    </row>
    <row r="62" spans="1:66" ht="15" customHeight="1" x14ac:dyDescent="0.2">
      <c r="C62" s="176" t="s">
        <v>806</v>
      </c>
      <c r="D62" s="177"/>
      <c r="E62" s="177"/>
      <c r="F62" s="177"/>
      <c r="G62" s="177"/>
      <c r="H62" s="177"/>
      <c r="I62" s="177"/>
      <c r="J62" s="177"/>
      <c r="K62" s="178"/>
      <c r="L62" s="185" t="s">
        <v>807</v>
      </c>
      <c r="M62" s="186"/>
      <c r="N62" s="186"/>
      <c r="O62" s="186"/>
      <c r="P62" s="186"/>
      <c r="Q62" s="186"/>
      <c r="R62" s="186"/>
      <c r="S62" s="186"/>
      <c r="T62" s="186"/>
      <c r="U62" s="186"/>
      <c r="V62" s="186"/>
      <c r="W62" s="186"/>
      <c r="X62" s="186"/>
      <c r="Y62" s="186"/>
      <c r="Z62" s="186"/>
      <c r="AA62" s="186"/>
      <c r="AB62" s="186"/>
      <c r="AC62" s="186"/>
      <c r="AD62" s="187"/>
      <c r="AE62" s="185" t="s">
        <v>808</v>
      </c>
      <c r="AF62" s="186"/>
      <c r="AG62" s="186"/>
      <c r="AH62" s="186"/>
      <c r="AI62" s="186"/>
      <c r="AJ62" s="186"/>
      <c r="AK62" s="186"/>
      <c r="AL62" s="186"/>
      <c r="AM62" s="186"/>
      <c r="AN62" s="186"/>
      <c r="AO62" s="186"/>
      <c r="AP62" s="186"/>
      <c r="AQ62" s="186"/>
      <c r="AR62" s="186"/>
      <c r="AS62" s="186"/>
      <c r="AT62" s="186"/>
      <c r="AU62" s="187"/>
      <c r="BL62" s="1"/>
      <c r="BM62" s="1"/>
      <c r="BN62" s="1"/>
    </row>
    <row r="63" spans="1:66" ht="15" customHeight="1" x14ac:dyDescent="0.2">
      <c r="C63" s="179"/>
      <c r="D63" s="180"/>
      <c r="E63" s="180"/>
      <c r="F63" s="180"/>
      <c r="G63" s="180"/>
      <c r="H63" s="180"/>
      <c r="I63" s="180"/>
      <c r="J63" s="180"/>
      <c r="K63" s="181"/>
      <c r="L63" s="188"/>
      <c r="M63" s="189"/>
      <c r="N63" s="189"/>
      <c r="O63" s="189"/>
      <c r="P63" s="189"/>
      <c r="Q63" s="189"/>
      <c r="R63" s="189"/>
      <c r="S63" s="189"/>
      <c r="T63" s="189"/>
      <c r="U63" s="189"/>
      <c r="V63" s="189"/>
      <c r="W63" s="189"/>
      <c r="X63" s="189"/>
      <c r="Y63" s="189"/>
      <c r="Z63" s="189"/>
      <c r="AA63" s="189"/>
      <c r="AB63" s="189"/>
      <c r="AC63" s="189"/>
      <c r="AD63" s="190"/>
      <c r="AE63" s="188"/>
      <c r="AF63" s="189"/>
      <c r="AG63" s="189"/>
      <c r="AH63" s="189"/>
      <c r="AI63" s="189"/>
      <c r="AJ63" s="189"/>
      <c r="AK63" s="189"/>
      <c r="AL63" s="189"/>
      <c r="AM63" s="189"/>
      <c r="AN63" s="189"/>
      <c r="AO63" s="189"/>
      <c r="AP63" s="189"/>
      <c r="AQ63" s="189"/>
      <c r="AR63" s="189"/>
      <c r="AS63" s="189"/>
      <c r="AT63" s="189"/>
      <c r="AU63" s="190"/>
      <c r="BL63" s="1"/>
      <c r="BM63" s="1"/>
      <c r="BN63" s="1"/>
    </row>
    <row r="64" spans="1:66" ht="15" customHeight="1" x14ac:dyDescent="0.2">
      <c r="C64" s="182"/>
      <c r="D64" s="183"/>
      <c r="E64" s="183"/>
      <c r="F64" s="183"/>
      <c r="G64" s="183"/>
      <c r="H64" s="183"/>
      <c r="I64" s="183"/>
      <c r="J64" s="183"/>
      <c r="K64" s="184"/>
      <c r="L64" s="191"/>
      <c r="M64" s="192"/>
      <c r="N64" s="192"/>
      <c r="O64" s="192"/>
      <c r="P64" s="192"/>
      <c r="Q64" s="192"/>
      <c r="R64" s="192"/>
      <c r="S64" s="192"/>
      <c r="T64" s="192"/>
      <c r="U64" s="192"/>
      <c r="V64" s="192"/>
      <c r="W64" s="192"/>
      <c r="X64" s="192"/>
      <c r="Y64" s="192"/>
      <c r="Z64" s="192"/>
      <c r="AA64" s="192"/>
      <c r="AB64" s="192"/>
      <c r="AC64" s="192"/>
      <c r="AD64" s="193"/>
      <c r="AE64" s="191"/>
      <c r="AF64" s="192"/>
      <c r="AG64" s="192"/>
      <c r="AH64" s="192"/>
      <c r="AI64" s="192"/>
      <c r="AJ64" s="192"/>
      <c r="AK64" s="192"/>
      <c r="AL64" s="192"/>
      <c r="AM64" s="192"/>
      <c r="AN64" s="192"/>
      <c r="AO64" s="192"/>
      <c r="AP64" s="192"/>
      <c r="AQ64" s="192"/>
      <c r="AR64" s="192"/>
      <c r="AS64" s="192"/>
      <c r="AT64" s="192"/>
      <c r="AU64" s="193"/>
      <c r="BL64" s="1"/>
      <c r="BM64" s="1"/>
      <c r="BN64" s="1"/>
    </row>
    <row r="65" spans="3:66" ht="15" customHeight="1" x14ac:dyDescent="0.2">
      <c r="C65" s="171" t="s">
        <v>809</v>
      </c>
      <c r="D65" s="171"/>
      <c r="E65" s="171"/>
      <c r="F65" s="171"/>
      <c r="G65" s="171"/>
      <c r="H65" s="171"/>
      <c r="I65" s="171"/>
      <c r="J65" s="171"/>
      <c r="K65" s="171"/>
      <c r="L65" s="206" t="s">
        <v>810</v>
      </c>
      <c r="M65" s="207"/>
      <c r="N65" s="207"/>
      <c r="O65" s="207"/>
      <c r="P65" s="207"/>
      <c r="Q65" s="207"/>
      <c r="R65" s="207"/>
      <c r="S65" s="207"/>
      <c r="T65" s="207"/>
      <c r="U65" s="207"/>
      <c r="V65" s="207"/>
      <c r="W65" s="207"/>
      <c r="X65" s="207"/>
      <c r="Y65" s="207"/>
      <c r="Z65" s="207"/>
      <c r="AA65" s="207"/>
      <c r="AB65" s="207"/>
      <c r="AC65" s="207"/>
      <c r="AD65" s="208"/>
      <c r="AE65" s="185" t="s">
        <v>811</v>
      </c>
      <c r="AF65" s="186"/>
      <c r="AG65" s="186"/>
      <c r="AH65" s="186"/>
      <c r="AI65" s="186"/>
      <c r="AJ65" s="186"/>
      <c r="AK65" s="186"/>
      <c r="AL65" s="186"/>
      <c r="AM65" s="186"/>
      <c r="AN65" s="186"/>
      <c r="AO65" s="186"/>
      <c r="AP65" s="186"/>
      <c r="AQ65" s="186"/>
      <c r="AR65" s="186"/>
      <c r="AS65" s="186"/>
      <c r="AT65" s="186"/>
      <c r="AU65" s="187"/>
      <c r="BL65" s="1"/>
      <c r="BM65" s="1"/>
      <c r="BN65" s="1"/>
    </row>
    <row r="66" spans="3:66" ht="15" customHeight="1" x14ac:dyDescent="0.2">
      <c r="C66" s="171"/>
      <c r="D66" s="171"/>
      <c r="E66" s="171"/>
      <c r="F66" s="171"/>
      <c r="G66" s="171"/>
      <c r="H66" s="171"/>
      <c r="I66" s="171"/>
      <c r="J66" s="171"/>
      <c r="K66" s="171"/>
      <c r="L66" s="209"/>
      <c r="M66" s="210"/>
      <c r="N66" s="210"/>
      <c r="O66" s="210"/>
      <c r="P66" s="210"/>
      <c r="Q66" s="210"/>
      <c r="R66" s="210"/>
      <c r="S66" s="210"/>
      <c r="T66" s="210"/>
      <c r="U66" s="210"/>
      <c r="V66" s="210"/>
      <c r="W66" s="210"/>
      <c r="X66" s="210"/>
      <c r="Y66" s="210"/>
      <c r="Z66" s="210"/>
      <c r="AA66" s="210"/>
      <c r="AB66" s="210"/>
      <c r="AC66" s="210"/>
      <c r="AD66" s="211"/>
      <c r="AE66" s="188"/>
      <c r="AF66" s="189"/>
      <c r="AG66" s="189"/>
      <c r="AH66" s="189"/>
      <c r="AI66" s="189"/>
      <c r="AJ66" s="189"/>
      <c r="AK66" s="189"/>
      <c r="AL66" s="189"/>
      <c r="AM66" s="189"/>
      <c r="AN66" s="189"/>
      <c r="AO66" s="189"/>
      <c r="AP66" s="189"/>
      <c r="AQ66" s="189"/>
      <c r="AR66" s="189"/>
      <c r="AS66" s="189"/>
      <c r="AT66" s="189"/>
      <c r="AU66" s="190"/>
      <c r="BL66" s="1"/>
      <c r="BM66" s="1"/>
      <c r="BN66" s="1"/>
    </row>
    <row r="67" spans="3:66" x14ac:dyDescent="0.2">
      <c r="C67" s="171"/>
      <c r="D67" s="171"/>
      <c r="E67" s="171"/>
      <c r="F67" s="171"/>
      <c r="G67" s="171"/>
      <c r="H67" s="171"/>
      <c r="I67" s="171"/>
      <c r="J67" s="171"/>
      <c r="K67" s="171"/>
      <c r="L67" s="212"/>
      <c r="M67" s="213"/>
      <c r="N67" s="213"/>
      <c r="O67" s="213"/>
      <c r="P67" s="213"/>
      <c r="Q67" s="213"/>
      <c r="R67" s="213"/>
      <c r="S67" s="213"/>
      <c r="T67" s="213"/>
      <c r="U67" s="213"/>
      <c r="V67" s="213"/>
      <c r="W67" s="213"/>
      <c r="X67" s="213"/>
      <c r="Y67" s="213"/>
      <c r="Z67" s="213"/>
      <c r="AA67" s="213"/>
      <c r="AB67" s="213"/>
      <c r="AC67" s="213"/>
      <c r="AD67" s="214"/>
      <c r="AE67" s="191"/>
      <c r="AF67" s="192"/>
      <c r="AG67" s="192"/>
      <c r="AH67" s="192"/>
      <c r="AI67" s="192"/>
      <c r="AJ67" s="192"/>
      <c r="AK67" s="192"/>
      <c r="AL67" s="192"/>
      <c r="AM67" s="192"/>
      <c r="AN67" s="192"/>
      <c r="AO67" s="192"/>
      <c r="AP67" s="192"/>
      <c r="AQ67" s="192"/>
      <c r="AR67" s="192"/>
      <c r="AS67" s="192"/>
      <c r="AT67" s="192"/>
      <c r="AU67" s="193"/>
      <c r="BL67" s="1"/>
      <c r="BM67" s="1"/>
      <c r="BN67" s="1"/>
    </row>
    <row r="68" spans="3:66" ht="38.25" customHeight="1" x14ac:dyDescent="0.2">
      <c r="AS68" s="4"/>
      <c r="BL68" s="1"/>
      <c r="BM68" s="1"/>
      <c r="BN68" s="1"/>
    </row>
    <row r="69" spans="3:66" ht="60" customHeight="1" x14ac:dyDescent="0.2">
      <c r="L69" s="1" t="s">
        <v>133</v>
      </c>
      <c r="BL69" s="1"/>
      <c r="BM69" s="1"/>
      <c r="BN69" s="1"/>
    </row>
    <row r="70" spans="3:66" ht="65.25" customHeight="1" x14ac:dyDescent="0.2">
      <c r="C70" s="1"/>
      <c r="D70" s="1"/>
      <c r="E70" s="1"/>
      <c r="F70" s="1"/>
      <c r="G70" s="1"/>
      <c r="H70" s="170" t="s">
        <v>105</v>
      </c>
      <c r="I70" s="170"/>
      <c r="J70" s="170"/>
      <c r="K70" s="170"/>
      <c r="L70" s="170"/>
      <c r="M70" s="170"/>
      <c r="N70" s="170"/>
      <c r="O70" s="170"/>
      <c r="P70" s="170"/>
      <c r="Q70" s="170"/>
      <c r="R70" s="170"/>
      <c r="S70" s="170"/>
      <c r="T70" s="170"/>
      <c r="U70" s="170"/>
      <c r="V70" s="170"/>
      <c r="W70" s="170"/>
      <c r="X70" s="170"/>
      <c r="Y70" s="170"/>
      <c r="Z70" s="170"/>
      <c r="AA70" s="170"/>
      <c r="AB70" s="170"/>
      <c r="AC70" s="170"/>
      <c r="AD70" s="24"/>
      <c r="AE70" s="24"/>
      <c r="AF70" s="24"/>
      <c r="AG70" s="24"/>
      <c r="AH70" s="24"/>
      <c r="AI70" s="24"/>
      <c r="BL70" s="1"/>
      <c r="BM70" s="1"/>
      <c r="BN70" s="1"/>
    </row>
    <row r="71" spans="3:66" ht="60" customHeight="1" x14ac:dyDescent="0.2">
      <c r="C71" s="1"/>
      <c r="D71" s="1"/>
      <c r="E71" s="1"/>
      <c r="F71" s="1"/>
      <c r="G71" s="1"/>
      <c r="H71" s="153" t="s">
        <v>5</v>
      </c>
      <c r="I71" s="154"/>
      <c r="J71" s="154"/>
      <c r="K71" s="155"/>
      <c r="M71" s="153" t="s">
        <v>18</v>
      </c>
      <c r="N71" s="154"/>
      <c r="O71" s="155"/>
      <c r="P71" s="1"/>
      <c r="Q71" s="153" t="s">
        <v>28</v>
      </c>
      <c r="R71" s="154"/>
      <c r="S71" s="154"/>
      <c r="T71" s="154"/>
      <c r="U71" s="154"/>
      <c r="V71" s="154"/>
      <c r="W71" s="154"/>
      <c r="X71" s="154"/>
      <c r="Y71" s="154"/>
      <c r="Z71" s="154"/>
      <c r="AA71" s="154"/>
      <c r="AB71" s="155"/>
      <c r="AJ71" s="174" t="s">
        <v>23</v>
      </c>
      <c r="AK71" s="175"/>
      <c r="AL71" s="25"/>
      <c r="BL71" s="1"/>
      <c r="BM71" s="1"/>
      <c r="BN71" s="1"/>
    </row>
    <row r="72" spans="3:66" ht="60" customHeight="1" x14ac:dyDescent="0.2">
      <c r="C72" s="1"/>
      <c r="D72" s="1"/>
      <c r="E72" s="1"/>
      <c r="F72" s="1"/>
      <c r="G72" s="1"/>
      <c r="H72" s="10" t="s">
        <v>15</v>
      </c>
      <c r="I72" s="153" t="s">
        <v>17</v>
      </c>
      <c r="J72" s="154"/>
      <c r="K72" s="155"/>
      <c r="M72" s="10" t="s">
        <v>15</v>
      </c>
      <c r="N72" s="10" t="s">
        <v>16</v>
      </c>
      <c r="O72" s="10" t="s">
        <v>17</v>
      </c>
      <c r="P72" s="1"/>
      <c r="Q72" s="10" t="s">
        <v>15</v>
      </c>
      <c r="R72" s="10" t="s">
        <v>16</v>
      </c>
      <c r="S72" s="30"/>
      <c r="T72" s="21"/>
      <c r="U72" s="153" t="s">
        <v>17</v>
      </c>
      <c r="V72" s="154"/>
      <c r="W72" s="154"/>
      <c r="X72" s="154"/>
      <c r="Y72" s="154"/>
      <c r="Z72" s="154"/>
      <c r="AA72" s="154"/>
      <c r="AB72" s="155"/>
      <c r="AJ72" s="10" t="s">
        <v>22</v>
      </c>
      <c r="AK72" s="10" t="s">
        <v>16</v>
      </c>
      <c r="AL72" s="26"/>
      <c r="BL72" s="1"/>
      <c r="BM72" s="1"/>
      <c r="BN72" s="1"/>
    </row>
    <row r="73" spans="3:66" ht="96" customHeight="1" x14ac:dyDescent="0.2">
      <c r="C73" s="1"/>
      <c r="D73" s="1"/>
      <c r="E73" s="1"/>
      <c r="F73" s="1"/>
      <c r="G73" s="1"/>
      <c r="H73" s="13" t="s">
        <v>62</v>
      </c>
      <c r="I73" s="162" t="s">
        <v>43</v>
      </c>
      <c r="J73" s="163"/>
      <c r="K73" s="164"/>
      <c r="M73" s="20" t="s">
        <v>104</v>
      </c>
      <c r="N73" s="19">
        <v>5</v>
      </c>
      <c r="O73" s="20" t="s">
        <v>10</v>
      </c>
      <c r="P73" s="1"/>
      <c r="Q73" s="19" t="s">
        <v>50</v>
      </c>
      <c r="R73" s="19">
        <v>1</v>
      </c>
      <c r="S73" s="31"/>
      <c r="T73" s="23"/>
      <c r="U73" s="156" t="s">
        <v>29</v>
      </c>
      <c r="V73" s="157"/>
      <c r="W73" s="157"/>
      <c r="X73" s="157"/>
      <c r="Y73" s="157"/>
      <c r="Z73" s="157"/>
      <c r="AA73" s="157"/>
      <c r="AB73" s="158"/>
      <c r="AJ73" s="12" t="s">
        <v>21</v>
      </c>
      <c r="AK73" s="14">
        <v>0.5</v>
      </c>
      <c r="AL73" s="18"/>
      <c r="BL73" s="1"/>
      <c r="BM73" s="1"/>
      <c r="BN73" s="1"/>
    </row>
    <row r="74" spans="3:66" ht="102" customHeight="1" x14ac:dyDescent="0.2">
      <c r="C74" s="1"/>
      <c r="D74" s="1"/>
      <c r="E74" s="1"/>
      <c r="F74" s="1"/>
      <c r="G74" s="1"/>
      <c r="H74" s="22" t="s">
        <v>63</v>
      </c>
      <c r="I74" s="162" t="s">
        <v>44</v>
      </c>
      <c r="J74" s="163"/>
      <c r="K74" s="164"/>
      <c r="M74" s="20" t="s">
        <v>58</v>
      </c>
      <c r="N74" s="19">
        <v>4</v>
      </c>
      <c r="O74" s="20" t="s">
        <v>11</v>
      </c>
      <c r="P74" s="1"/>
      <c r="Q74" s="19" t="s">
        <v>51</v>
      </c>
      <c r="R74" s="19">
        <v>2</v>
      </c>
      <c r="S74" s="31"/>
      <c r="T74" s="23"/>
      <c r="U74" s="156" t="s">
        <v>57</v>
      </c>
      <c r="V74" s="157"/>
      <c r="W74" s="157"/>
      <c r="X74" s="157"/>
      <c r="Y74" s="157"/>
      <c r="Z74" s="157"/>
      <c r="AA74" s="157"/>
      <c r="AB74" s="158"/>
      <c r="AJ74" s="12" t="s">
        <v>123</v>
      </c>
      <c r="AK74" s="14">
        <v>1</v>
      </c>
      <c r="AL74" s="18"/>
      <c r="BL74" s="1"/>
      <c r="BM74" s="1"/>
      <c r="BN74" s="1"/>
    </row>
    <row r="75" spans="3:66" ht="95.25" customHeight="1" x14ac:dyDescent="0.2">
      <c r="C75" s="1"/>
      <c r="D75" s="1"/>
      <c r="E75" s="1"/>
      <c r="F75" s="1"/>
      <c r="G75" s="1"/>
      <c r="H75" s="13" t="s">
        <v>64</v>
      </c>
      <c r="I75" s="162" t="s">
        <v>45</v>
      </c>
      <c r="J75" s="163"/>
      <c r="K75" s="164"/>
      <c r="M75" s="20" t="s">
        <v>59</v>
      </c>
      <c r="N75" s="19">
        <v>3</v>
      </c>
      <c r="O75" s="20" t="s">
        <v>12</v>
      </c>
      <c r="P75" s="1"/>
      <c r="Q75" s="19" t="s">
        <v>52</v>
      </c>
      <c r="R75" s="19">
        <v>3</v>
      </c>
      <c r="S75" s="31"/>
      <c r="T75" s="23"/>
      <c r="U75" s="156" t="s">
        <v>56</v>
      </c>
      <c r="V75" s="157"/>
      <c r="W75" s="157"/>
      <c r="X75" s="157"/>
      <c r="Y75" s="157"/>
      <c r="Z75" s="157"/>
      <c r="AA75" s="157"/>
      <c r="AB75" s="158"/>
      <c r="BL75" s="1"/>
      <c r="BM75" s="1"/>
      <c r="BN75" s="1"/>
    </row>
    <row r="76" spans="3:66" ht="90.75" customHeight="1" x14ac:dyDescent="0.2">
      <c r="C76" s="1"/>
      <c r="D76" s="1"/>
      <c r="E76" s="1"/>
      <c r="F76" s="1"/>
      <c r="G76" s="1"/>
      <c r="H76" s="13" t="s">
        <v>65</v>
      </c>
      <c r="I76" s="162" t="s">
        <v>46</v>
      </c>
      <c r="J76" s="163"/>
      <c r="K76" s="164"/>
      <c r="M76" s="20" t="s">
        <v>60</v>
      </c>
      <c r="N76" s="19">
        <v>2</v>
      </c>
      <c r="O76" s="20" t="s">
        <v>13</v>
      </c>
      <c r="P76" s="1"/>
      <c r="Q76" s="19" t="s">
        <v>53</v>
      </c>
      <c r="R76" s="19">
        <v>4</v>
      </c>
      <c r="S76" s="31"/>
      <c r="T76" s="23"/>
      <c r="U76" s="156" t="s">
        <v>55</v>
      </c>
      <c r="V76" s="157"/>
      <c r="W76" s="157"/>
      <c r="X76" s="157"/>
      <c r="Y76" s="157"/>
      <c r="Z76" s="157"/>
      <c r="AA76" s="157"/>
      <c r="AB76" s="158"/>
      <c r="BL76" s="1"/>
      <c r="BM76" s="1"/>
      <c r="BN76" s="1"/>
    </row>
    <row r="77" spans="3:66" ht="67.5" customHeight="1" x14ac:dyDescent="0.2">
      <c r="C77" s="1"/>
      <c r="D77" s="1"/>
      <c r="E77" s="1"/>
      <c r="F77" s="1"/>
      <c r="G77" s="1"/>
      <c r="H77" s="13" t="s">
        <v>66</v>
      </c>
      <c r="I77" s="162" t="s">
        <v>47</v>
      </c>
      <c r="J77" s="163"/>
      <c r="K77" s="164"/>
      <c r="M77" s="20" t="s">
        <v>61</v>
      </c>
      <c r="N77" s="19">
        <v>1</v>
      </c>
      <c r="O77" s="20" t="s">
        <v>14</v>
      </c>
      <c r="P77" s="1"/>
      <c r="R77" s="1"/>
      <c r="S77" s="1"/>
      <c r="U77" s="6"/>
      <c r="V77" s="6"/>
      <c r="W77" s="6"/>
      <c r="X77" s="6"/>
      <c r="Y77" s="6"/>
      <c r="Z77" s="6"/>
      <c r="AA77" s="6"/>
      <c r="AB77" s="3"/>
      <c r="AC77" s="3"/>
      <c r="AD77" s="3"/>
      <c r="AE77" s="3"/>
      <c r="AF77" s="3"/>
      <c r="AG77" s="3"/>
      <c r="AH77" s="3"/>
      <c r="AI77" s="3"/>
      <c r="BL77" s="1"/>
      <c r="BM77" s="1"/>
      <c r="BN77" s="1"/>
    </row>
    <row r="78" spans="3:66" ht="60" customHeight="1" x14ac:dyDescent="0.2">
      <c r="C78" s="1"/>
      <c r="D78" s="1"/>
      <c r="E78" s="1"/>
      <c r="F78" s="1"/>
      <c r="G78" s="1"/>
      <c r="H78" s="2" t="s">
        <v>67</v>
      </c>
      <c r="I78" s="167" t="s">
        <v>27</v>
      </c>
      <c r="J78" s="168"/>
      <c r="K78" s="169"/>
      <c r="M78" s="1"/>
      <c r="N78" s="3"/>
      <c r="P78" s="1"/>
      <c r="R78" s="1"/>
      <c r="S78" s="1"/>
      <c r="U78" s="6"/>
      <c r="V78" s="6"/>
      <c r="W78" s="6"/>
      <c r="X78" s="6"/>
      <c r="Y78" s="6"/>
      <c r="Z78" s="6"/>
      <c r="AA78" s="6"/>
      <c r="AB78" s="3"/>
      <c r="AC78" s="3"/>
      <c r="AD78" s="3"/>
      <c r="AE78" s="3"/>
      <c r="AF78" s="3"/>
      <c r="AG78" s="3"/>
      <c r="AH78" s="3"/>
      <c r="AI78" s="3"/>
      <c r="BL78" s="1"/>
      <c r="BM78" s="1"/>
      <c r="BN78" s="1"/>
    </row>
    <row r="79" spans="3:66" ht="74.25" customHeight="1" x14ac:dyDescent="0.2">
      <c r="C79" s="1"/>
      <c r="D79" s="1"/>
      <c r="E79" s="1"/>
      <c r="F79" s="1"/>
      <c r="G79" s="1"/>
      <c r="H79" s="2" t="s">
        <v>68</v>
      </c>
      <c r="I79" s="167" t="s">
        <v>48</v>
      </c>
      <c r="J79" s="168"/>
      <c r="K79" s="169"/>
      <c r="M79" s="1"/>
      <c r="N79" s="3"/>
      <c r="P79" s="1"/>
      <c r="R79" s="1"/>
      <c r="S79" s="1"/>
      <c r="U79" s="6"/>
      <c r="V79" s="6"/>
      <c r="W79" s="6"/>
      <c r="X79" s="6"/>
      <c r="Y79" s="6"/>
      <c r="Z79" s="6"/>
      <c r="AA79" s="6"/>
      <c r="AB79" s="3"/>
      <c r="AC79" s="3"/>
      <c r="AD79" s="3"/>
      <c r="AE79" s="3"/>
      <c r="AF79" s="3"/>
      <c r="AG79" s="3"/>
      <c r="AH79" s="3"/>
      <c r="AI79" s="3"/>
      <c r="BL79" s="1"/>
      <c r="BM79" s="1"/>
      <c r="BN79" s="1"/>
    </row>
    <row r="80" spans="3:66" ht="69.75" customHeight="1" x14ac:dyDescent="0.2">
      <c r="C80" s="1"/>
      <c r="D80" s="1"/>
      <c r="E80" s="1"/>
      <c r="F80" s="1"/>
      <c r="G80" s="1"/>
      <c r="H80" s="2" t="s">
        <v>69</v>
      </c>
      <c r="I80" s="167" t="s">
        <v>49</v>
      </c>
      <c r="J80" s="168"/>
      <c r="K80" s="169"/>
      <c r="M80" s="1"/>
      <c r="N80" s="3"/>
      <c r="O80" s="8"/>
      <c r="P80" s="1"/>
      <c r="R80" s="1"/>
      <c r="S80" s="1"/>
      <c r="U80" s="6"/>
      <c r="V80" s="6"/>
      <c r="W80" s="6"/>
      <c r="X80" s="6"/>
      <c r="Y80" s="6"/>
      <c r="Z80" s="6"/>
      <c r="AA80" s="6"/>
      <c r="AB80" s="3"/>
      <c r="AC80" s="3"/>
      <c r="AD80" s="3"/>
      <c r="AE80" s="3"/>
      <c r="AF80" s="3"/>
      <c r="AG80" s="3"/>
      <c r="AH80" s="3"/>
      <c r="AI80" s="3"/>
      <c r="BL80" s="1"/>
      <c r="BM80" s="1"/>
      <c r="BN80" s="1"/>
    </row>
    <row r="81" spans="64:66" ht="60" customHeight="1" x14ac:dyDescent="0.2">
      <c r="BL81" s="1"/>
      <c r="BM81" s="1"/>
      <c r="BN81" s="1"/>
    </row>
    <row r="82" spans="64:66" ht="60" customHeight="1" x14ac:dyDescent="0.2">
      <c r="BL82" s="1"/>
      <c r="BM82" s="1"/>
      <c r="BN82" s="1"/>
    </row>
    <row r="83" spans="64:66" ht="60" customHeight="1" x14ac:dyDescent="0.2">
      <c r="BL83" s="1"/>
      <c r="BM83" s="1"/>
      <c r="BN83" s="1"/>
    </row>
    <row r="84" spans="64:66" ht="60" customHeight="1" x14ac:dyDescent="0.2">
      <c r="BL84" s="1"/>
      <c r="BM84" s="1"/>
      <c r="BN84" s="1"/>
    </row>
    <row r="85" spans="64:66" ht="60" customHeight="1" x14ac:dyDescent="0.2">
      <c r="BL85" s="1"/>
      <c r="BM85" s="1"/>
      <c r="BN85" s="1"/>
    </row>
    <row r="86" spans="64:66" ht="60" customHeight="1" x14ac:dyDescent="0.2">
      <c r="BL86" s="1"/>
      <c r="BM86" s="1"/>
      <c r="BN86" s="1"/>
    </row>
    <row r="87" spans="64:66" ht="60" customHeight="1" x14ac:dyDescent="0.2">
      <c r="BL87" s="1"/>
      <c r="BM87" s="1"/>
      <c r="BN87" s="1"/>
    </row>
    <row r="88" spans="64:66" ht="60" customHeight="1" x14ac:dyDescent="0.2">
      <c r="BL88" s="1"/>
      <c r="BM88" s="1"/>
      <c r="BN88" s="1"/>
    </row>
    <row r="89" spans="64:66" ht="60" customHeight="1" x14ac:dyDescent="0.2">
      <c r="BL89" s="1"/>
      <c r="BM89" s="1"/>
      <c r="BN89" s="1"/>
    </row>
    <row r="90" spans="64:66" ht="60" customHeight="1" x14ac:dyDescent="0.2">
      <c r="BL90" s="1"/>
      <c r="BM90" s="1"/>
      <c r="BN90" s="1"/>
    </row>
    <row r="91" spans="64:66" ht="60" customHeight="1" x14ac:dyDescent="0.2">
      <c r="BL91" s="1"/>
      <c r="BM91" s="1"/>
      <c r="BN91" s="1"/>
    </row>
    <row r="92" spans="64:66" ht="60" customHeight="1" x14ac:dyDescent="0.2">
      <c r="BL92" s="1"/>
      <c r="BM92" s="1"/>
      <c r="BN92" s="1"/>
    </row>
    <row r="93" spans="64:66" ht="60" customHeight="1" x14ac:dyDescent="0.2"/>
    <row r="94" spans="64:66" ht="60" customHeight="1" x14ac:dyDescent="0.2"/>
    <row r="95" spans="64:66" ht="60" customHeight="1" x14ac:dyDescent="0.2"/>
    <row r="96" spans="64:66" ht="60" customHeight="1" x14ac:dyDescent="0.2"/>
    <row r="97" ht="60" customHeight="1" x14ac:dyDescent="0.2"/>
    <row r="98" ht="60" customHeight="1" x14ac:dyDescent="0.2"/>
    <row r="99" ht="60" customHeight="1" x14ac:dyDescent="0.2"/>
    <row r="100" ht="60" customHeight="1" x14ac:dyDescent="0.2"/>
    <row r="101" ht="60" customHeight="1" x14ac:dyDescent="0.2"/>
    <row r="102" ht="60" customHeight="1" x14ac:dyDescent="0.2"/>
    <row r="103" ht="60" customHeight="1" x14ac:dyDescent="0.2"/>
    <row r="104" ht="60" customHeight="1" x14ac:dyDescent="0.2"/>
    <row r="105" ht="60" customHeight="1" x14ac:dyDescent="0.2"/>
    <row r="106" ht="60" customHeight="1" x14ac:dyDescent="0.2"/>
    <row r="107" ht="60" customHeight="1" x14ac:dyDescent="0.2"/>
    <row r="108" ht="60" customHeight="1" x14ac:dyDescent="0.2"/>
    <row r="109" ht="60" customHeight="1" x14ac:dyDescent="0.2"/>
    <row r="110" ht="60" customHeight="1" x14ac:dyDescent="0.2"/>
    <row r="111" ht="60" customHeight="1" x14ac:dyDescent="0.2"/>
    <row r="112" ht="60" customHeight="1" x14ac:dyDescent="0.2"/>
    <row r="113" ht="60" customHeight="1" x14ac:dyDescent="0.2"/>
    <row r="114" ht="60" customHeight="1" x14ac:dyDescent="0.2"/>
    <row r="115" ht="60" customHeight="1" x14ac:dyDescent="0.2"/>
    <row r="116" ht="60" customHeight="1" x14ac:dyDescent="0.2"/>
    <row r="117" ht="60" customHeight="1" x14ac:dyDescent="0.2"/>
    <row r="118" ht="60" customHeight="1" x14ac:dyDescent="0.2"/>
    <row r="119" ht="60" customHeight="1" x14ac:dyDescent="0.2"/>
    <row r="120" ht="60" customHeight="1" x14ac:dyDescent="0.2"/>
    <row r="121" ht="60" customHeight="1" x14ac:dyDescent="0.2"/>
    <row r="122" ht="60" customHeight="1" x14ac:dyDescent="0.2"/>
    <row r="123" ht="60" customHeight="1" x14ac:dyDescent="0.2"/>
    <row r="124" ht="60" customHeight="1" x14ac:dyDescent="0.2"/>
    <row r="125" ht="60" customHeight="1" x14ac:dyDescent="0.2"/>
    <row r="126" ht="60" customHeight="1" x14ac:dyDescent="0.2"/>
    <row r="127" ht="60" customHeight="1" x14ac:dyDescent="0.2"/>
    <row r="128" ht="60" customHeight="1" x14ac:dyDescent="0.2"/>
    <row r="129" ht="60" customHeight="1" x14ac:dyDescent="0.2"/>
    <row r="130" ht="60" customHeight="1" x14ac:dyDescent="0.2"/>
    <row r="131" ht="60" customHeight="1" x14ac:dyDescent="0.2"/>
  </sheetData>
  <sheetProtection selectLockedCells="1" selectUnlockedCells="1"/>
  <dataConsolidate/>
  <mergeCells count="91">
    <mergeCell ref="AT8:AU8"/>
    <mergeCell ref="AT1:AU1"/>
    <mergeCell ref="AT3:AU3"/>
    <mergeCell ref="E1:AS3"/>
    <mergeCell ref="AE62:AU64"/>
    <mergeCell ref="L62:AD64"/>
    <mergeCell ref="AD8:AI8"/>
    <mergeCell ref="AL8:AL9"/>
    <mergeCell ref="N5:N6"/>
    <mergeCell ref="O5:O6"/>
    <mergeCell ref="C5:I6"/>
    <mergeCell ref="Q5:Q6"/>
    <mergeCell ref="R5:R6"/>
    <mergeCell ref="K5:K6"/>
    <mergeCell ref="C1:D3"/>
    <mergeCell ref="H8:H9"/>
    <mergeCell ref="AJ71:AK71"/>
    <mergeCell ref="C62:K64"/>
    <mergeCell ref="AE65:AU67"/>
    <mergeCell ref="AN8:AP8"/>
    <mergeCell ref="AQ8:AS8"/>
    <mergeCell ref="P8:P9"/>
    <mergeCell ref="N8:N9"/>
    <mergeCell ref="O8:O9"/>
    <mergeCell ref="Q8:Q9"/>
    <mergeCell ref="R8:R9"/>
    <mergeCell ref="T8:T9"/>
    <mergeCell ref="U8:U9"/>
    <mergeCell ref="AB8:AB9"/>
    <mergeCell ref="AC8:AC9"/>
    <mergeCell ref="AJ8:AK8"/>
    <mergeCell ref="C8:C9"/>
    <mergeCell ref="J5:J6"/>
    <mergeCell ref="G8:G9"/>
    <mergeCell ref="D8:D9"/>
    <mergeCell ref="E8:E9"/>
    <mergeCell ref="F8:F9"/>
    <mergeCell ref="AM8:AM9"/>
    <mergeCell ref="I80:K80"/>
    <mergeCell ref="H70:AC70"/>
    <mergeCell ref="H71:K71"/>
    <mergeCell ref="M71:O71"/>
    <mergeCell ref="Q71:AB71"/>
    <mergeCell ref="I78:K78"/>
    <mergeCell ref="I79:K79"/>
    <mergeCell ref="I74:K74"/>
    <mergeCell ref="I75:K75"/>
    <mergeCell ref="I76:K76"/>
    <mergeCell ref="I77:K77"/>
    <mergeCell ref="U74:AB74"/>
    <mergeCell ref="C65:K67"/>
    <mergeCell ref="U75:AB75"/>
    <mergeCell ref="U76:AB76"/>
    <mergeCell ref="K8:K9"/>
    <mergeCell ref="L8:L9"/>
    <mergeCell ref="M8:M9"/>
    <mergeCell ref="I72:K72"/>
    <mergeCell ref="I73:K73"/>
    <mergeCell ref="I8:I9"/>
    <mergeCell ref="J8:J9"/>
    <mergeCell ref="M38:M39"/>
    <mergeCell ref="L65:AD67"/>
    <mergeCell ref="S8:S9"/>
    <mergeCell ref="U72:AB72"/>
    <mergeCell ref="U73:AB73"/>
    <mergeCell ref="V8:V9"/>
    <mergeCell ref="W8:W9"/>
    <mergeCell ref="X8:X9"/>
    <mergeCell ref="Y8:Y9"/>
    <mergeCell ref="Z8:Z9"/>
    <mergeCell ref="AA8:AA9"/>
    <mergeCell ref="S38:S39"/>
    <mergeCell ref="T38:T39"/>
    <mergeCell ref="U38:U39"/>
    <mergeCell ref="V45:V46"/>
    <mergeCell ref="C38:C39"/>
    <mergeCell ref="D38:D39"/>
    <mergeCell ref="E38:E39"/>
    <mergeCell ref="F38:F39"/>
    <mergeCell ref="G38:G39"/>
    <mergeCell ref="R38:R39"/>
    <mergeCell ref="H38:H39"/>
    <mergeCell ref="I38:I39"/>
    <mergeCell ref="J38:J39"/>
    <mergeCell ref="K38:K39"/>
    <mergeCell ref="L38:L39"/>
    <mergeCell ref="H40:H41"/>
    <mergeCell ref="N38:N39"/>
    <mergeCell ref="O38:O39"/>
    <mergeCell ref="P38:P39"/>
    <mergeCell ref="Q38:Q39"/>
  </mergeCells>
  <conditionalFormatting sqref="T40:T61 T10:T38">
    <cfRule type="cellIs" dxfId="3" priority="510" stopIfTrue="1" operator="between">
      <formula>4.5</formula>
      <formula>11</formula>
    </cfRule>
    <cfRule type="cellIs" dxfId="2" priority="511" stopIfTrue="1" operator="lessThan">
      <formula>4</formula>
    </cfRule>
    <cfRule type="cellIs" dxfId="1" priority="512" stopIfTrue="1" operator="greaterThan">
      <formula>11</formula>
    </cfRule>
    <cfRule type="cellIs" dxfId="0" priority="513" stopIfTrue="1" operator="equal">
      <formula>4</formula>
    </cfRule>
  </conditionalFormatting>
  <conditionalFormatting sqref="AD10">
    <cfRule type="iconSet" priority="455">
      <iconSet>
        <cfvo type="percent" val="0"/>
        <cfvo type="formula" val="$O$11-($O$11*0.3)"/>
        <cfvo type="formula" val="$O$11-($O$11*0.2)"/>
      </iconSet>
    </cfRule>
  </conditionalFormatting>
  <conditionalFormatting sqref="AD11">
    <cfRule type="iconSet" priority="454">
      <iconSet>
        <cfvo type="percent" val="0"/>
        <cfvo type="formula" val="$O$12-($O$12*0.3)"/>
        <cfvo type="formula" val="$O$12-($O$12*0.2)"/>
      </iconSet>
    </cfRule>
  </conditionalFormatting>
  <conditionalFormatting sqref="AD12">
    <cfRule type="iconSet" priority="453">
      <iconSet>
        <cfvo type="percent" val="0"/>
        <cfvo type="formula" val="$O$13-($O$13*0.3)"/>
        <cfvo type="formula" val="$O$13-($O$13*0.2)"/>
      </iconSet>
    </cfRule>
  </conditionalFormatting>
  <conditionalFormatting sqref="AD10">
    <cfRule type="iconSet" priority="452">
      <iconSet>
        <cfvo type="percent" val="0"/>
        <cfvo type="formula" val="#REF!-(#REF!*0.3)"/>
        <cfvo type="formula" val="#REF!-(#REF!*0.2)"/>
      </iconSet>
    </cfRule>
  </conditionalFormatting>
  <conditionalFormatting sqref="AD10">
    <cfRule type="iconSet" priority="451">
      <iconSet>
        <cfvo type="percent" val="0"/>
        <cfvo type="num" val="0.12"/>
        <cfvo type="num" val="0.25"/>
      </iconSet>
    </cfRule>
  </conditionalFormatting>
  <conditionalFormatting sqref="AD11">
    <cfRule type="iconSet" priority="450">
      <iconSet>
        <cfvo type="percent" val="0"/>
        <cfvo type="formula" val="#REF!-(#REF!*0.3)"/>
        <cfvo type="formula" val="#REF!-(#REF!*0.2)"/>
      </iconSet>
    </cfRule>
  </conditionalFormatting>
  <conditionalFormatting sqref="AD11">
    <cfRule type="iconSet" priority="449">
      <iconSet>
        <cfvo type="percent" val="0"/>
        <cfvo type="num" val="0.12"/>
        <cfvo type="num" val="0.25"/>
      </iconSet>
    </cfRule>
  </conditionalFormatting>
  <conditionalFormatting sqref="AD12">
    <cfRule type="iconSet" priority="448">
      <iconSet>
        <cfvo type="percent" val="0"/>
        <cfvo type="formula" val="#REF!-(#REF!*0.3)"/>
        <cfvo type="formula" val="#REF!-(#REF!*0.2)"/>
      </iconSet>
    </cfRule>
  </conditionalFormatting>
  <conditionalFormatting sqref="AD12">
    <cfRule type="iconSet" priority="447">
      <iconSet>
        <cfvo type="percent" val="0"/>
        <cfvo type="num" val="0.12"/>
        <cfvo type="num" val="0.25"/>
      </iconSet>
    </cfRule>
  </conditionalFormatting>
  <conditionalFormatting sqref="AD10:AD12">
    <cfRule type="iconSet" priority="456">
      <iconSet>
        <cfvo type="percent" val="0"/>
        <cfvo type="num" val="0.12"/>
        <cfvo type="num" val="0.25"/>
      </iconSet>
    </cfRule>
  </conditionalFormatting>
  <conditionalFormatting sqref="AD13:AD15">
    <cfRule type="iconSet" priority="445">
      <iconSet>
        <cfvo type="percent" val="0"/>
        <cfvo type="formula" val="$O$13-($O$13*0.3)"/>
        <cfvo type="formula" val="$O$13-($O$13*0.2)"/>
      </iconSet>
    </cfRule>
  </conditionalFormatting>
  <conditionalFormatting sqref="AD13:AD15">
    <cfRule type="iconSet" priority="444">
      <iconSet>
        <cfvo type="percent" val="0"/>
        <cfvo type="formula" val="#REF!-(#REF!*0.3)"/>
        <cfvo type="formula" val="#REF!-(#REF!*0.2)"/>
      </iconSet>
    </cfRule>
  </conditionalFormatting>
  <conditionalFormatting sqref="AD13:AD15">
    <cfRule type="iconSet" priority="443">
      <iconSet>
        <cfvo type="percent" val="0"/>
        <cfvo type="num" val="0.12"/>
        <cfvo type="num" val="0.25"/>
      </iconSet>
    </cfRule>
  </conditionalFormatting>
  <conditionalFormatting sqref="AD13:AD15">
    <cfRule type="iconSet" priority="446">
      <iconSet>
        <cfvo type="percent" val="0"/>
        <cfvo type="num" val="0.12"/>
        <cfvo type="num" val="0.25"/>
      </iconSet>
    </cfRule>
  </conditionalFormatting>
  <conditionalFormatting sqref="AD17">
    <cfRule type="iconSet" priority="436">
      <iconSet>
        <cfvo type="percent" val="0"/>
        <cfvo type="formula" val="#REF!-(#REF!*0.3)"/>
        <cfvo type="formula" val="#REF!-(#REF!*0.2)"/>
      </iconSet>
    </cfRule>
  </conditionalFormatting>
  <conditionalFormatting sqref="AD17">
    <cfRule type="iconSet" priority="435">
      <iconSet>
        <cfvo type="percent" val="0"/>
        <cfvo type="num" val="0.12"/>
        <cfvo type="num" val="0.25"/>
      </iconSet>
    </cfRule>
  </conditionalFormatting>
  <conditionalFormatting sqref="AD20">
    <cfRule type="iconSet" priority="434">
      <iconSet>
        <cfvo type="percent" val="0"/>
        <cfvo type="formula" val="#REF!-(#REF!*0.3)"/>
        <cfvo type="formula" val="#REF!-(#REF!*0.2)"/>
      </iconSet>
    </cfRule>
  </conditionalFormatting>
  <conditionalFormatting sqref="AD20">
    <cfRule type="iconSet" priority="433">
      <iconSet>
        <cfvo type="percent" val="0"/>
        <cfvo type="num" val="0.12"/>
        <cfvo type="num" val="0.25"/>
      </iconSet>
    </cfRule>
  </conditionalFormatting>
  <conditionalFormatting sqref="AD16">
    <cfRule type="iconSet" priority="431">
      <iconSet>
        <cfvo type="percent" val="0"/>
        <cfvo type="formula" val="#REF!-(#REF!*0.3)"/>
        <cfvo type="formula" val="#REF!-(#REF!*0.2)"/>
      </iconSet>
    </cfRule>
  </conditionalFormatting>
  <conditionalFormatting sqref="AD16">
    <cfRule type="iconSet" priority="430">
      <iconSet>
        <cfvo type="percent" val="0"/>
        <cfvo type="num" val="0.12"/>
        <cfvo type="num" val="0.25"/>
      </iconSet>
    </cfRule>
  </conditionalFormatting>
  <conditionalFormatting sqref="AD16">
    <cfRule type="iconSet" priority="432">
      <iconSet>
        <cfvo type="percent" val="0"/>
        <cfvo type="num" val="0.12"/>
        <cfvo type="num" val="0.25"/>
      </iconSet>
    </cfRule>
  </conditionalFormatting>
  <conditionalFormatting sqref="AD16">
    <cfRule type="iconSet" priority="437">
      <iconSet>
        <cfvo type="percent" val="0"/>
        <cfvo type="formula" val="#REF!-(#REF!*0.3)"/>
        <cfvo type="formula" val="#REF!-(#REF!*0.2)"/>
      </iconSet>
    </cfRule>
  </conditionalFormatting>
  <conditionalFormatting sqref="AD18">
    <cfRule type="iconSet" priority="428">
      <iconSet>
        <cfvo type="percent" val="0"/>
        <cfvo type="formula" val="#REF!-(#REF!*0.3)"/>
        <cfvo type="formula" val="#REF!-(#REF!*0.2)"/>
      </iconSet>
    </cfRule>
  </conditionalFormatting>
  <conditionalFormatting sqref="AD18">
    <cfRule type="iconSet" priority="427">
      <iconSet>
        <cfvo type="percent" val="0"/>
        <cfvo type="num" val="0.12"/>
        <cfvo type="num" val="0.25"/>
      </iconSet>
    </cfRule>
  </conditionalFormatting>
  <conditionalFormatting sqref="AD18">
    <cfRule type="iconSet" priority="429">
      <iconSet>
        <cfvo type="percent" val="0"/>
        <cfvo type="num" val="0.12"/>
        <cfvo type="num" val="0.25"/>
      </iconSet>
    </cfRule>
  </conditionalFormatting>
  <conditionalFormatting sqref="AD17">
    <cfRule type="iconSet" priority="438">
      <iconSet>
        <cfvo type="percent" val="0"/>
        <cfvo type="formula" val="#REF!-(#REF!*0.3)"/>
        <cfvo type="formula" val="#REF!-(#REF!*0.2)"/>
      </iconSet>
    </cfRule>
  </conditionalFormatting>
  <conditionalFormatting sqref="AD18">
    <cfRule type="iconSet" priority="439">
      <iconSet>
        <cfvo type="percent" val="0"/>
        <cfvo type="formula" val="#REF!-(#REF!*0.3)"/>
        <cfvo type="formula" val="#REF!-(#REF!*0.2)"/>
      </iconSet>
    </cfRule>
  </conditionalFormatting>
  <conditionalFormatting sqref="AD19">
    <cfRule type="iconSet" priority="425">
      <iconSet>
        <cfvo type="percent" val="0"/>
        <cfvo type="formula" val="#REF!-(#REF!*0.3)"/>
        <cfvo type="formula" val="#REF!-(#REF!*0.2)"/>
      </iconSet>
    </cfRule>
  </conditionalFormatting>
  <conditionalFormatting sqref="AD19">
    <cfRule type="iconSet" priority="424">
      <iconSet>
        <cfvo type="percent" val="0"/>
        <cfvo type="num" val="0.12"/>
        <cfvo type="num" val="0.25"/>
      </iconSet>
    </cfRule>
  </conditionalFormatting>
  <conditionalFormatting sqref="AD19">
    <cfRule type="iconSet" priority="426">
      <iconSet>
        <cfvo type="percent" val="0"/>
        <cfvo type="num" val="0.12"/>
        <cfvo type="num" val="0.25"/>
      </iconSet>
    </cfRule>
  </conditionalFormatting>
  <conditionalFormatting sqref="AD19">
    <cfRule type="iconSet" priority="440">
      <iconSet>
        <cfvo type="percent" val="0"/>
        <cfvo type="formula" val="#REF!-(#REF!*0.3)"/>
        <cfvo type="formula" val="#REF!-(#REF!*0.2)"/>
      </iconSet>
    </cfRule>
  </conditionalFormatting>
  <conditionalFormatting sqref="AD20">
    <cfRule type="iconSet" priority="441">
      <iconSet>
        <cfvo type="percent" val="0"/>
        <cfvo type="formula" val="#REF!-(#REF!*0.3)"/>
        <cfvo type="formula" val="#REF!-(#REF!*0.2)"/>
      </iconSet>
    </cfRule>
  </conditionalFormatting>
  <conditionalFormatting sqref="AD20 AD17">
    <cfRule type="iconSet" priority="442">
      <iconSet>
        <cfvo type="percent" val="0"/>
        <cfvo type="num" val="0.12"/>
        <cfvo type="num" val="0.25"/>
      </iconSet>
    </cfRule>
  </conditionalFormatting>
  <conditionalFormatting sqref="AD24">
    <cfRule type="iconSet" priority="417">
      <iconSet>
        <cfvo type="percent" val="0"/>
        <cfvo type="formula" val="$O$18-($O$18*0.3)"/>
        <cfvo type="formula" val="$O$18-($O$18*0.2)"/>
      </iconSet>
    </cfRule>
  </conditionalFormatting>
  <conditionalFormatting sqref="AD24">
    <cfRule type="iconSet" priority="416">
      <iconSet>
        <cfvo type="percent" val="0"/>
        <cfvo type="formula" val="#REF!-(#REF!*0.3)"/>
        <cfvo type="formula" val="#REF!-(#REF!*0.2)"/>
      </iconSet>
    </cfRule>
  </conditionalFormatting>
  <conditionalFormatting sqref="AD24">
    <cfRule type="iconSet" priority="415">
      <iconSet>
        <cfvo type="percent" val="0"/>
        <cfvo type="num" val="0.12"/>
        <cfvo type="num" val="0.25"/>
      </iconSet>
    </cfRule>
  </conditionalFormatting>
  <conditionalFormatting sqref="AD25">
    <cfRule type="iconSet" priority="414">
      <iconSet>
        <cfvo type="percent" val="0"/>
        <cfvo type="formula" val="#REF!-(#REF!*0.3)"/>
        <cfvo type="formula" val="#REF!-(#REF!*0.2)"/>
      </iconSet>
    </cfRule>
  </conditionalFormatting>
  <conditionalFormatting sqref="AD25">
    <cfRule type="iconSet" priority="413">
      <iconSet>
        <cfvo type="percent" val="0"/>
        <cfvo type="num" val="0.12"/>
        <cfvo type="num" val="0.25"/>
      </iconSet>
    </cfRule>
  </conditionalFormatting>
  <conditionalFormatting sqref="AD25">
    <cfRule type="iconSet" priority="418">
      <iconSet>
        <cfvo type="percent" val="0"/>
        <cfvo type="formula" val="$O$19-($O$19*0.3)"/>
        <cfvo type="formula" val="$O$19-($O$19*0.2)"/>
      </iconSet>
    </cfRule>
  </conditionalFormatting>
  <conditionalFormatting sqref="AD24:AD25">
    <cfRule type="iconSet" priority="419">
      <iconSet>
        <cfvo type="percent" val="0"/>
        <cfvo type="num" val="0.12"/>
        <cfvo type="num" val="0.25"/>
      </iconSet>
    </cfRule>
  </conditionalFormatting>
  <conditionalFormatting sqref="AF13:AF15">
    <cfRule type="iconSet" priority="411">
      <iconSet>
        <cfvo type="percent" val="0"/>
        <cfvo type="formula" val="$P$13-($P$13*0.3)"/>
        <cfvo type="formula" val="$P$13-($P$13*0.2)"/>
      </iconSet>
    </cfRule>
  </conditionalFormatting>
  <conditionalFormatting sqref="AF13:AF15">
    <cfRule type="iconSet" priority="412">
      <iconSet>
        <cfvo type="percent" val="0"/>
        <cfvo type="num" val="0.37"/>
        <cfvo type="num" val="0.5"/>
      </iconSet>
    </cfRule>
  </conditionalFormatting>
  <conditionalFormatting sqref="AF10">
    <cfRule type="iconSet" priority="409">
      <iconSet>
        <cfvo type="percent" val="0"/>
        <cfvo type="formula" val="$O$11-($O$11*0.3)"/>
        <cfvo type="formula" val="$O$11-($O$11*0.2)"/>
      </iconSet>
    </cfRule>
  </conditionalFormatting>
  <conditionalFormatting sqref="AF10">
    <cfRule type="iconSet" priority="408">
      <iconSet>
        <cfvo type="percent" val="0"/>
        <cfvo type="formula" val="#REF!-(#REF!*0.3)"/>
        <cfvo type="formula" val="#REF!-(#REF!*0.2)"/>
      </iconSet>
    </cfRule>
  </conditionalFormatting>
  <conditionalFormatting sqref="AF10">
    <cfRule type="iconSet" priority="407">
      <iconSet>
        <cfvo type="percent" val="0"/>
        <cfvo type="num" val="0.12"/>
        <cfvo type="num" val="0.25"/>
      </iconSet>
    </cfRule>
  </conditionalFormatting>
  <conditionalFormatting sqref="AF10">
    <cfRule type="iconSet" priority="410">
      <iconSet>
        <cfvo type="percent" val="0"/>
        <cfvo type="num" val="0.12"/>
        <cfvo type="num" val="0.25"/>
      </iconSet>
    </cfRule>
  </conditionalFormatting>
  <conditionalFormatting sqref="AF11">
    <cfRule type="iconSet" priority="405">
      <iconSet>
        <cfvo type="percent" val="0"/>
        <cfvo type="formula" val="$P$12-($P$12*0.3)"/>
        <cfvo type="formula" val="$P$12-($P$12*0.2)"/>
      </iconSet>
    </cfRule>
  </conditionalFormatting>
  <conditionalFormatting sqref="AF11">
    <cfRule type="iconSet" priority="406">
      <iconSet>
        <cfvo type="percent" val="0"/>
        <cfvo type="num" val="0.37"/>
        <cfvo type="num" val="0.5"/>
      </iconSet>
    </cfRule>
  </conditionalFormatting>
  <conditionalFormatting sqref="AD26:AD28">
    <cfRule type="iconSet" priority="382">
      <iconSet>
        <cfvo type="percent" val="0"/>
        <cfvo type="formula" val="$O$11-($O$11*0.3)"/>
        <cfvo type="formula" val="$O$11-($O$11*0.2)"/>
      </iconSet>
    </cfRule>
  </conditionalFormatting>
  <conditionalFormatting sqref="AD29">
    <cfRule type="iconSet" priority="381">
      <iconSet>
        <cfvo type="percent" val="0"/>
        <cfvo type="formula" val="$O$12-($O$12*0.3)"/>
        <cfvo type="formula" val="$O$12-($O$12*0.2)"/>
      </iconSet>
    </cfRule>
  </conditionalFormatting>
  <conditionalFormatting sqref="AD26:AD28">
    <cfRule type="iconSet" priority="380">
      <iconSet>
        <cfvo type="percent" val="0"/>
        <cfvo type="formula" val="#REF!-(#REF!*0.3)"/>
        <cfvo type="formula" val="#REF!-(#REF!*0.2)"/>
      </iconSet>
    </cfRule>
  </conditionalFormatting>
  <conditionalFormatting sqref="AD26:AD28">
    <cfRule type="iconSet" priority="379">
      <iconSet>
        <cfvo type="percent" val="0"/>
        <cfvo type="num" val="0.12"/>
        <cfvo type="num" val="0.25"/>
      </iconSet>
    </cfRule>
  </conditionalFormatting>
  <conditionalFormatting sqref="AD29">
    <cfRule type="iconSet" priority="378">
      <iconSet>
        <cfvo type="percent" val="0"/>
        <cfvo type="formula" val="#REF!-(#REF!*0.3)"/>
        <cfvo type="formula" val="#REF!-(#REF!*0.2)"/>
      </iconSet>
    </cfRule>
  </conditionalFormatting>
  <conditionalFormatting sqref="AD29">
    <cfRule type="iconSet" priority="377">
      <iconSet>
        <cfvo type="percent" val="0"/>
        <cfvo type="num" val="0.12"/>
        <cfvo type="num" val="0.25"/>
      </iconSet>
    </cfRule>
  </conditionalFormatting>
  <conditionalFormatting sqref="AD26:AD29">
    <cfRule type="iconSet" priority="383">
      <iconSet>
        <cfvo type="percent" val="0"/>
        <cfvo type="num" val="0.12"/>
        <cfvo type="num" val="0.25"/>
      </iconSet>
    </cfRule>
  </conditionalFormatting>
  <conditionalFormatting sqref="AF30">
    <cfRule type="iconSet" priority="375">
      <iconSet>
        <cfvo type="percent" val="0"/>
        <cfvo type="formula" val="$P$12-($P$12*0.3)"/>
        <cfvo type="formula" val="$P$12-($P$12*0.2)"/>
      </iconSet>
    </cfRule>
  </conditionalFormatting>
  <conditionalFormatting sqref="AF30">
    <cfRule type="iconSet" priority="376">
      <iconSet>
        <cfvo type="percent" val="0"/>
        <cfvo type="num" val="0.37"/>
        <cfvo type="num" val="0.5"/>
      </iconSet>
    </cfRule>
  </conditionalFormatting>
  <conditionalFormatting sqref="AF26:AF28">
    <cfRule type="iconSet" priority="373">
      <iconSet>
        <cfvo type="percent" val="0"/>
        <cfvo type="formula" val="$Q$11-($Q$11*0.3)"/>
        <cfvo type="formula" val="$Q$11-($Q$11*0.2)"/>
      </iconSet>
    </cfRule>
  </conditionalFormatting>
  <conditionalFormatting sqref="AF26:AF28">
    <cfRule type="iconSet" priority="372">
      <iconSet>
        <cfvo type="percent" val="0"/>
        <cfvo type="num" val="0.62"/>
        <cfvo type="num" val="0.75"/>
      </iconSet>
    </cfRule>
  </conditionalFormatting>
  <conditionalFormatting sqref="AF26:AF28">
    <cfRule type="iconSet" priority="374">
      <iconSet>
        <cfvo type="percent" val="0"/>
        <cfvo type="num" val="0.62"/>
        <cfvo type="num" val="0.75"/>
      </iconSet>
    </cfRule>
  </conditionalFormatting>
  <conditionalFormatting sqref="AD30">
    <cfRule type="iconSet" priority="368">
      <iconSet>
        <cfvo type="percent" val="0"/>
        <cfvo type="formula" val="$O$11-($O$11*0.3)"/>
        <cfvo type="formula" val="$O$11-($O$11*0.2)"/>
      </iconSet>
    </cfRule>
  </conditionalFormatting>
  <conditionalFormatting sqref="AD30">
    <cfRule type="iconSet" priority="365">
      <iconSet>
        <cfvo type="percent" val="0"/>
        <cfvo type="formula" val="#REF!-(#REF!*0.3)"/>
        <cfvo type="formula" val="#REF!-(#REF!*0.2)"/>
      </iconSet>
    </cfRule>
  </conditionalFormatting>
  <conditionalFormatting sqref="AD30">
    <cfRule type="iconSet" priority="364">
      <iconSet>
        <cfvo type="percent" val="0"/>
        <cfvo type="num" val="0.12"/>
        <cfvo type="num" val="0.25"/>
      </iconSet>
    </cfRule>
  </conditionalFormatting>
  <conditionalFormatting sqref="AD30">
    <cfRule type="iconSet" priority="369">
      <iconSet>
        <cfvo type="percent" val="0"/>
        <cfvo type="num" val="0.12"/>
        <cfvo type="num" val="0.25"/>
      </iconSet>
    </cfRule>
  </conditionalFormatting>
  <conditionalFormatting sqref="AD31">
    <cfRule type="iconSet" priority="359">
      <iconSet>
        <cfvo type="percent" val="0"/>
        <cfvo type="formula" val="$O$11-($O$11*0.3)"/>
        <cfvo type="formula" val="$O$11-($O$11*0.2)"/>
      </iconSet>
    </cfRule>
  </conditionalFormatting>
  <conditionalFormatting sqref="AF31">
    <cfRule type="iconSet" priority="358">
      <iconSet>
        <cfvo type="percent" val="0"/>
        <cfvo type="formula" val="$P$11-($P$11*0.3)"/>
        <cfvo type="formula" val="$P$11-($P$11*0.2)"/>
      </iconSet>
    </cfRule>
  </conditionalFormatting>
  <conditionalFormatting sqref="AD31">
    <cfRule type="iconSet" priority="356">
      <iconSet>
        <cfvo type="percent" val="0"/>
        <cfvo type="formula" val="#REF!-(#REF!*0.3)"/>
        <cfvo type="formula" val="#REF!-(#REF!*0.2)"/>
      </iconSet>
    </cfRule>
  </conditionalFormatting>
  <conditionalFormatting sqref="AD31">
    <cfRule type="iconSet" priority="355">
      <iconSet>
        <cfvo type="percent" val="0"/>
        <cfvo type="num" val="0.12"/>
        <cfvo type="num" val="0.25"/>
      </iconSet>
    </cfRule>
  </conditionalFormatting>
  <conditionalFormatting sqref="AD31">
    <cfRule type="iconSet" priority="360">
      <iconSet>
        <cfvo type="percent" val="0"/>
        <cfvo type="num" val="0.12"/>
        <cfvo type="num" val="0.25"/>
      </iconSet>
    </cfRule>
  </conditionalFormatting>
  <conditionalFormatting sqref="AF31">
    <cfRule type="iconSet" priority="361">
      <iconSet>
        <cfvo type="percent" val="0"/>
        <cfvo type="num" val="0.37"/>
        <cfvo type="num" val="0.5"/>
      </iconSet>
    </cfRule>
  </conditionalFormatting>
  <conditionalFormatting sqref="AD32">
    <cfRule type="iconSet" priority="350">
      <iconSet>
        <cfvo type="percent" val="0"/>
        <cfvo type="formula" val="$O$12-($O$12*0.3)"/>
        <cfvo type="formula" val="$O$12-($O$12*0.2)"/>
      </iconSet>
    </cfRule>
  </conditionalFormatting>
  <conditionalFormatting sqref="AF32">
    <cfRule type="iconSet" priority="349">
      <iconSet>
        <cfvo type="percent" val="0"/>
        <cfvo type="formula" val="$P$12-($P$12*0.3)"/>
        <cfvo type="formula" val="$P$12-($P$12*0.2)"/>
      </iconSet>
    </cfRule>
  </conditionalFormatting>
  <conditionalFormatting sqref="AD32">
    <cfRule type="iconSet" priority="347">
      <iconSet>
        <cfvo type="percent" val="0"/>
        <cfvo type="formula" val="#REF!-(#REF!*0.3)"/>
        <cfvo type="formula" val="#REF!-(#REF!*0.2)"/>
      </iconSet>
    </cfRule>
  </conditionalFormatting>
  <conditionalFormatting sqref="AD32">
    <cfRule type="iconSet" priority="346">
      <iconSet>
        <cfvo type="percent" val="0"/>
        <cfvo type="num" val="0.12"/>
        <cfvo type="num" val="0.25"/>
      </iconSet>
    </cfRule>
  </conditionalFormatting>
  <conditionalFormatting sqref="AD32">
    <cfRule type="iconSet" priority="351">
      <iconSet>
        <cfvo type="percent" val="0"/>
        <cfvo type="num" val="0.12"/>
        <cfvo type="num" val="0.25"/>
      </iconSet>
    </cfRule>
  </conditionalFormatting>
  <conditionalFormatting sqref="AF32">
    <cfRule type="iconSet" priority="352">
      <iconSet>
        <cfvo type="percent" val="0"/>
        <cfvo type="num" val="0.37"/>
        <cfvo type="num" val="0.5"/>
      </iconSet>
    </cfRule>
  </conditionalFormatting>
  <conditionalFormatting sqref="AD33:AD35">
    <cfRule type="iconSet" priority="341">
      <iconSet>
        <cfvo type="percent" val="0"/>
        <cfvo type="formula" val="$O$11-($O$11*0.3)"/>
        <cfvo type="formula" val="$O$11-($O$11*0.2)"/>
      </iconSet>
    </cfRule>
  </conditionalFormatting>
  <conditionalFormatting sqref="AD36">
    <cfRule type="iconSet" priority="338">
      <iconSet>
        <cfvo type="percent" val="0"/>
        <cfvo type="formula" val="$O$13-($O$13*0.3)"/>
        <cfvo type="formula" val="$O$13-($O$13*0.2)"/>
      </iconSet>
    </cfRule>
  </conditionalFormatting>
  <conditionalFormatting sqref="AD33:AD35">
    <cfRule type="iconSet" priority="335">
      <iconSet>
        <cfvo type="percent" val="0"/>
        <cfvo type="formula" val="#REF!-(#REF!*0.3)"/>
        <cfvo type="formula" val="#REF!-(#REF!*0.2)"/>
      </iconSet>
    </cfRule>
  </conditionalFormatting>
  <conditionalFormatting sqref="AD33:AD35">
    <cfRule type="iconSet" priority="334">
      <iconSet>
        <cfvo type="percent" val="0"/>
        <cfvo type="num" val="0.12"/>
        <cfvo type="num" val="0.25"/>
      </iconSet>
    </cfRule>
  </conditionalFormatting>
  <conditionalFormatting sqref="AD36">
    <cfRule type="iconSet" priority="333">
      <iconSet>
        <cfvo type="percent" val="0"/>
        <cfvo type="formula" val="#REF!-(#REF!*0.3)"/>
        <cfvo type="formula" val="#REF!-(#REF!*0.2)"/>
      </iconSet>
    </cfRule>
  </conditionalFormatting>
  <conditionalFormatting sqref="AD36">
    <cfRule type="iconSet" priority="332">
      <iconSet>
        <cfvo type="percent" val="0"/>
        <cfvo type="num" val="0.12"/>
        <cfvo type="num" val="0.25"/>
      </iconSet>
    </cfRule>
  </conditionalFormatting>
  <conditionalFormatting sqref="AD33:AD36">
    <cfRule type="iconSet" priority="342">
      <iconSet>
        <cfvo type="percent" val="0"/>
        <cfvo type="num" val="0.12"/>
        <cfvo type="num" val="0.25"/>
      </iconSet>
    </cfRule>
  </conditionalFormatting>
  <conditionalFormatting sqref="AD37">
    <cfRule type="iconSet" priority="326">
      <iconSet>
        <cfvo type="percent" val="0"/>
        <cfvo type="formula" val="$O$16-($O$16*0.3)"/>
        <cfvo type="formula" val="$O$16-($O$16*0.2)"/>
      </iconSet>
    </cfRule>
  </conditionalFormatting>
  <conditionalFormatting sqref="AD37">
    <cfRule type="iconSet" priority="323">
      <iconSet>
        <cfvo type="percent" val="0"/>
        <cfvo type="formula" val="#REF!-(#REF!*0.3)"/>
        <cfvo type="formula" val="#REF!-(#REF!*0.2)"/>
      </iconSet>
    </cfRule>
  </conditionalFormatting>
  <conditionalFormatting sqref="AD37">
    <cfRule type="iconSet" priority="322">
      <iconSet>
        <cfvo type="percent" val="0"/>
        <cfvo type="num" val="0.12"/>
        <cfvo type="num" val="0.25"/>
      </iconSet>
    </cfRule>
  </conditionalFormatting>
  <conditionalFormatting sqref="AD37">
    <cfRule type="iconSet" priority="327">
      <iconSet>
        <cfvo type="percent" val="0"/>
        <cfvo type="num" val="0.12"/>
        <cfvo type="num" val="0.25"/>
      </iconSet>
    </cfRule>
  </conditionalFormatting>
  <conditionalFormatting sqref="AD38:AD39">
    <cfRule type="iconSet" priority="317">
      <iconSet>
        <cfvo type="percent" val="0"/>
        <cfvo type="formula" val="#REF!-(#REF!*0.3)"/>
        <cfvo type="formula" val="#REF!-(#REF!*0.2)"/>
      </iconSet>
    </cfRule>
  </conditionalFormatting>
  <conditionalFormatting sqref="AD38:AD39">
    <cfRule type="iconSet" priority="316">
      <iconSet>
        <cfvo type="percent" val="0"/>
        <cfvo type="num" val="0.12"/>
        <cfvo type="num" val="0.25"/>
      </iconSet>
    </cfRule>
  </conditionalFormatting>
  <conditionalFormatting sqref="AD38:AD39">
    <cfRule type="iconSet" priority="318">
      <iconSet>
        <cfvo type="percent" val="0"/>
        <cfvo type="formula" val="#REF!-(#REF!*0.3)"/>
        <cfvo type="formula" val="#REF!-(#REF!*0.2)"/>
      </iconSet>
    </cfRule>
  </conditionalFormatting>
  <conditionalFormatting sqref="AD41">
    <cfRule type="iconSet" priority="312">
      <iconSet>
        <cfvo type="percent" val="0"/>
        <cfvo type="formula" val="#REF!-(#REF!*0.3)"/>
        <cfvo type="formula" val="#REF!-(#REF!*0.2)"/>
      </iconSet>
    </cfRule>
  </conditionalFormatting>
  <conditionalFormatting sqref="AD41">
    <cfRule type="iconSet" priority="313">
      <iconSet>
        <cfvo type="percent" val="0"/>
        <cfvo type="num" val="0.37"/>
        <cfvo type="num" val="0.5"/>
      </iconSet>
    </cfRule>
  </conditionalFormatting>
  <conditionalFormatting sqref="AD11">
    <cfRule type="iconSet" priority="311">
      <iconSet>
        <cfvo type="percent" val="0"/>
        <cfvo type="formula" val="$O$11-($O$11*0.3)"/>
        <cfvo type="formula" val="$O$11-($O$11*0.2)"/>
      </iconSet>
    </cfRule>
  </conditionalFormatting>
  <conditionalFormatting sqref="AD11">
    <cfRule type="iconSet" priority="310">
      <iconSet>
        <cfvo type="percent" val="0"/>
        <cfvo type="formula" val="#REF!-(#REF!*0.3)"/>
        <cfvo type="formula" val="#REF!-(#REF!*0.2)"/>
      </iconSet>
    </cfRule>
  </conditionalFormatting>
  <conditionalFormatting sqref="AD11">
    <cfRule type="iconSet" priority="309">
      <iconSet>
        <cfvo type="percent" val="0"/>
        <cfvo type="num" val="0.12"/>
        <cfvo type="num" val="0.25"/>
      </iconSet>
    </cfRule>
  </conditionalFormatting>
  <conditionalFormatting sqref="AF36">
    <cfRule type="iconSet" priority="307">
      <iconSet>
        <cfvo type="percent" val="0"/>
        <cfvo type="formula" val="$O$13-($O$13*0.3)"/>
        <cfvo type="formula" val="$O$13-($O$13*0.2)"/>
      </iconSet>
    </cfRule>
  </conditionalFormatting>
  <conditionalFormatting sqref="AF36">
    <cfRule type="iconSet" priority="306">
      <iconSet>
        <cfvo type="percent" val="0"/>
        <cfvo type="formula" val="#REF!-(#REF!*0.3)"/>
        <cfvo type="formula" val="#REF!-(#REF!*0.2)"/>
      </iconSet>
    </cfRule>
  </conditionalFormatting>
  <conditionalFormatting sqref="AF36">
    <cfRule type="iconSet" priority="305">
      <iconSet>
        <cfvo type="percent" val="0"/>
        <cfvo type="num" val="0.12"/>
        <cfvo type="num" val="0.25"/>
      </iconSet>
    </cfRule>
  </conditionalFormatting>
  <conditionalFormatting sqref="AF36">
    <cfRule type="iconSet" priority="308">
      <iconSet>
        <cfvo type="percent" val="0"/>
        <cfvo type="num" val="0.12"/>
        <cfvo type="num" val="0.25"/>
      </iconSet>
    </cfRule>
  </conditionalFormatting>
  <conditionalFormatting sqref="AF37">
    <cfRule type="iconSet" priority="303">
      <iconSet>
        <cfvo type="percent" val="0"/>
        <cfvo type="formula" val="$O$13-($O$13*0.3)"/>
        <cfvo type="formula" val="$O$13-($O$13*0.2)"/>
      </iconSet>
    </cfRule>
  </conditionalFormatting>
  <conditionalFormatting sqref="AF37">
    <cfRule type="iconSet" priority="302">
      <iconSet>
        <cfvo type="percent" val="0"/>
        <cfvo type="formula" val="#REF!-(#REF!*0.3)"/>
        <cfvo type="formula" val="#REF!-(#REF!*0.2)"/>
      </iconSet>
    </cfRule>
  </conditionalFormatting>
  <conditionalFormatting sqref="AF37">
    <cfRule type="iconSet" priority="301">
      <iconSet>
        <cfvo type="percent" val="0"/>
        <cfvo type="num" val="0.12"/>
        <cfvo type="num" val="0.25"/>
      </iconSet>
    </cfRule>
  </conditionalFormatting>
  <conditionalFormatting sqref="AF37">
    <cfRule type="iconSet" priority="304">
      <iconSet>
        <cfvo type="percent" val="0"/>
        <cfvo type="num" val="0.12"/>
        <cfvo type="num" val="0.25"/>
      </iconSet>
    </cfRule>
  </conditionalFormatting>
  <conditionalFormatting sqref="AF38">
    <cfRule type="iconSet" priority="299">
      <iconSet>
        <cfvo type="percent" val="0"/>
        <cfvo type="formula" val="$O$13-($O$13*0.3)"/>
        <cfvo type="formula" val="$O$13-($O$13*0.2)"/>
      </iconSet>
    </cfRule>
  </conditionalFormatting>
  <conditionalFormatting sqref="AF38">
    <cfRule type="iconSet" priority="298">
      <iconSet>
        <cfvo type="percent" val="0"/>
        <cfvo type="formula" val="#REF!-(#REF!*0.3)"/>
        <cfvo type="formula" val="#REF!-(#REF!*0.2)"/>
      </iconSet>
    </cfRule>
  </conditionalFormatting>
  <conditionalFormatting sqref="AF38">
    <cfRule type="iconSet" priority="297">
      <iconSet>
        <cfvo type="percent" val="0"/>
        <cfvo type="num" val="0.12"/>
        <cfvo type="num" val="0.25"/>
      </iconSet>
    </cfRule>
  </conditionalFormatting>
  <conditionalFormatting sqref="AF38">
    <cfRule type="iconSet" priority="300">
      <iconSet>
        <cfvo type="percent" val="0"/>
        <cfvo type="num" val="0.12"/>
        <cfvo type="num" val="0.25"/>
      </iconSet>
    </cfRule>
  </conditionalFormatting>
  <conditionalFormatting sqref="AF39">
    <cfRule type="iconSet" priority="295">
      <iconSet>
        <cfvo type="percent" val="0"/>
        <cfvo type="formula" val="$O$13-($O$13*0.3)"/>
        <cfvo type="formula" val="$O$13-($O$13*0.2)"/>
      </iconSet>
    </cfRule>
  </conditionalFormatting>
  <conditionalFormatting sqref="AF39">
    <cfRule type="iconSet" priority="294">
      <iconSet>
        <cfvo type="percent" val="0"/>
        <cfvo type="formula" val="#REF!-(#REF!*0.3)"/>
        <cfvo type="formula" val="#REF!-(#REF!*0.2)"/>
      </iconSet>
    </cfRule>
  </conditionalFormatting>
  <conditionalFormatting sqref="AF39">
    <cfRule type="iconSet" priority="293">
      <iconSet>
        <cfvo type="percent" val="0"/>
        <cfvo type="num" val="0.12"/>
        <cfvo type="num" val="0.25"/>
      </iconSet>
    </cfRule>
  </conditionalFormatting>
  <conditionalFormatting sqref="AF39">
    <cfRule type="iconSet" priority="296">
      <iconSet>
        <cfvo type="percent" val="0"/>
        <cfvo type="num" val="0.12"/>
        <cfvo type="num" val="0.25"/>
      </iconSet>
    </cfRule>
  </conditionalFormatting>
  <conditionalFormatting sqref="AF40">
    <cfRule type="iconSet" priority="291">
      <iconSet>
        <cfvo type="percent" val="0"/>
        <cfvo type="formula" val="$O$13-($O$13*0.3)"/>
        <cfvo type="formula" val="$O$13-($O$13*0.2)"/>
      </iconSet>
    </cfRule>
  </conditionalFormatting>
  <conditionalFormatting sqref="AF40">
    <cfRule type="iconSet" priority="290">
      <iconSet>
        <cfvo type="percent" val="0"/>
        <cfvo type="formula" val="#REF!-(#REF!*0.3)"/>
        <cfvo type="formula" val="#REF!-(#REF!*0.2)"/>
      </iconSet>
    </cfRule>
  </conditionalFormatting>
  <conditionalFormatting sqref="AF40">
    <cfRule type="iconSet" priority="289">
      <iconSet>
        <cfvo type="percent" val="0"/>
        <cfvo type="num" val="0.12"/>
        <cfvo type="num" val="0.25"/>
      </iconSet>
    </cfRule>
  </conditionalFormatting>
  <conditionalFormatting sqref="AF40">
    <cfRule type="iconSet" priority="292">
      <iconSet>
        <cfvo type="percent" val="0"/>
        <cfvo type="num" val="0.12"/>
        <cfvo type="num" val="0.25"/>
      </iconSet>
    </cfRule>
  </conditionalFormatting>
  <conditionalFormatting sqref="AF41">
    <cfRule type="iconSet" priority="287">
      <iconSet>
        <cfvo type="percent" val="0"/>
        <cfvo type="formula" val="$O$13-($O$13*0.3)"/>
        <cfvo type="formula" val="$O$13-($O$13*0.2)"/>
      </iconSet>
    </cfRule>
  </conditionalFormatting>
  <conditionalFormatting sqref="AF41">
    <cfRule type="iconSet" priority="286">
      <iconSet>
        <cfvo type="percent" val="0"/>
        <cfvo type="formula" val="#REF!-(#REF!*0.3)"/>
        <cfvo type="formula" val="#REF!-(#REF!*0.2)"/>
      </iconSet>
    </cfRule>
  </conditionalFormatting>
  <conditionalFormatting sqref="AF41">
    <cfRule type="iconSet" priority="285">
      <iconSet>
        <cfvo type="percent" val="0"/>
        <cfvo type="num" val="0.12"/>
        <cfvo type="num" val="0.25"/>
      </iconSet>
    </cfRule>
  </conditionalFormatting>
  <conditionalFormatting sqref="AF41">
    <cfRule type="iconSet" priority="288">
      <iconSet>
        <cfvo type="percent" val="0"/>
        <cfvo type="num" val="0.12"/>
        <cfvo type="num" val="0.25"/>
      </iconSet>
    </cfRule>
  </conditionalFormatting>
  <conditionalFormatting sqref="AF33:AF35">
    <cfRule type="iconSet" priority="283">
      <iconSet>
        <cfvo type="percent" val="0"/>
        <cfvo type="formula" val="$O$13-($O$13*0.3)"/>
        <cfvo type="formula" val="$O$13-($O$13*0.2)"/>
      </iconSet>
    </cfRule>
  </conditionalFormatting>
  <conditionalFormatting sqref="AF33:AF35">
    <cfRule type="iconSet" priority="282">
      <iconSet>
        <cfvo type="percent" val="0"/>
        <cfvo type="formula" val="#REF!-(#REF!*0.3)"/>
        <cfvo type="formula" val="#REF!-(#REF!*0.2)"/>
      </iconSet>
    </cfRule>
  </conditionalFormatting>
  <conditionalFormatting sqref="AF33:AF35">
    <cfRule type="iconSet" priority="281">
      <iconSet>
        <cfvo type="percent" val="0"/>
        <cfvo type="num" val="0.12"/>
        <cfvo type="num" val="0.25"/>
      </iconSet>
    </cfRule>
  </conditionalFormatting>
  <conditionalFormatting sqref="AF33:AF35">
    <cfRule type="iconSet" priority="284">
      <iconSet>
        <cfvo type="percent" val="0"/>
        <cfvo type="num" val="0.12"/>
        <cfvo type="num" val="0.25"/>
      </iconSet>
    </cfRule>
  </conditionalFormatting>
  <conditionalFormatting sqref="AF29">
    <cfRule type="iconSet" priority="275">
      <iconSet>
        <cfvo type="percent" val="0"/>
        <cfvo type="formula" val="$O$13-($O$13*0.3)"/>
        <cfvo type="formula" val="$O$13-($O$13*0.2)"/>
      </iconSet>
    </cfRule>
  </conditionalFormatting>
  <conditionalFormatting sqref="AF29">
    <cfRule type="iconSet" priority="274">
      <iconSet>
        <cfvo type="percent" val="0"/>
        <cfvo type="formula" val="#REF!-(#REF!*0.3)"/>
        <cfvo type="formula" val="#REF!-(#REF!*0.2)"/>
      </iconSet>
    </cfRule>
  </conditionalFormatting>
  <conditionalFormatting sqref="AF29">
    <cfRule type="iconSet" priority="273">
      <iconSet>
        <cfvo type="percent" val="0"/>
        <cfvo type="num" val="0.12"/>
        <cfvo type="num" val="0.25"/>
      </iconSet>
    </cfRule>
  </conditionalFormatting>
  <conditionalFormatting sqref="AF29">
    <cfRule type="iconSet" priority="276">
      <iconSet>
        <cfvo type="percent" val="0"/>
        <cfvo type="num" val="0.12"/>
        <cfvo type="num" val="0.25"/>
      </iconSet>
    </cfRule>
  </conditionalFormatting>
  <conditionalFormatting sqref="AF12">
    <cfRule type="iconSet" priority="271">
      <iconSet>
        <cfvo type="percent" val="0"/>
        <cfvo type="formula" val="$O$11-($O$11*0.3)"/>
        <cfvo type="formula" val="$O$11-($O$11*0.2)"/>
      </iconSet>
    </cfRule>
  </conditionalFormatting>
  <conditionalFormatting sqref="AF12">
    <cfRule type="iconSet" priority="270">
      <iconSet>
        <cfvo type="percent" val="0"/>
        <cfvo type="formula" val="#REF!-(#REF!*0.3)"/>
        <cfvo type="formula" val="#REF!-(#REF!*0.2)"/>
      </iconSet>
    </cfRule>
  </conditionalFormatting>
  <conditionalFormatting sqref="AF12">
    <cfRule type="iconSet" priority="269">
      <iconSet>
        <cfvo type="percent" val="0"/>
        <cfvo type="num" val="0.12"/>
        <cfvo type="num" val="0.25"/>
      </iconSet>
    </cfRule>
  </conditionalFormatting>
  <conditionalFormatting sqref="AF12">
    <cfRule type="iconSet" priority="272">
      <iconSet>
        <cfvo type="percent" val="0"/>
        <cfvo type="num" val="0.12"/>
        <cfvo type="num" val="0.25"/>
      </iconSet>
    </cfRule>
  </conditionalFormatting>
  <conditionalFormatting sqref="AF17">
    <cfRule type="iconSet" priority="267">
      <iconSet>
        <cfvo type="percent" val="0"/>
        <cfvo type="formula" val="$O$11-($O$11*0.3)"/>
        <cfvo type="formula" val="$O$11-($O$11*0.2)"/>
      </iconSet>
    </cfRule>
  </conditionalFormatting>
  <conditionalFormatting sqref="AF17">
    <cfRule type="iconSet" priority="266">
      <iconSet>
        <cfvo type="percent" val="0"/>
        <cfvo type="formula" val="#REF!-(#REF!*0.3)"/>
        <cfvo type="formula" val="#REF!-(#REF!*0.2)"/>
      </iconSet>
    </cfRule>
  </conditionalFormatting>
  <conditionalFormatting sqref="AF17">
    <cfRule type="iconSet" priority="265">
      <iconSet>
        <cfvo type="percent" val="0"/>
        <cfvo type="num" val="0.12"/>
        <cfvo type="num" val="0.25"/>
      </iconSet>
    </cfRule>
  </conditionalFormatting>
  <conditionalFormatting sqref="AF17">
    <cfRule type="iconSet" priority="268">
      <iconSet>
        <cfvo type="percent" val="0"/>
        <cfvo type="num" val="0.12"/>
        <cfvo type="num" val="0.25"/>
      </iconSet>
    </cfRule>
  </conditionalFormatting>
  <conditionalFormatting sqref="AF18">
    <cfRule type="iconSet" priority="263">
      <iconSet>
        <cfvo type="percent" val="0"/>
        <cfvo type="formula" val="$O$11-($O$11*0.3)"/>
        <cfvo type="formula" val="$O$11-($O$11*0.2)"/>
      </iconSet>
    </cfRule>
  </conditionalFormatting>
  <conditionalFormatting sqref="AF18">
    <cfRule type="iconSet" priority="262">
      <iconSet>
        <cfvo type="percent" val="0"/>
        <cfvo type="formula" val="#REF!-(#REF!*0.3)"/>
        <cfvo type="formula" val="#REF!-(#REF!*0.2)"/>
      </iconSet>
    </cfRule>
  </conditionalFormatting>
  <conditionalFormatting sqref="AF18">
    <cfRule type="iconSet" priority="261">
      <iconSet>
        <cfvo type="percent" val="0"/>
        <cfvo type="num" val="0.12"/>
        <cfvo type="num" val="0.25"/>
      </iconSet>
    </cfRule>
  </conditionalFormatting>
  <conditionalFormatting sqref="AF18">
    <cfRule type="iconSet" priority="264">
      <iconSet>
        <cfvo type="percent" val="0"/>
        <cfvo type="num" val="0.12"/>
        <cfvo type="num" val="0.25"/>
      </iconSet>
    </cfRule>
  </conditionalFormatting>
  <conditionalFormatting sqref="AF19">
    <cfRule type="iconSet" priority="259">
      <iconSet>
        <cfvo type="percent" val="0"/>
        <cfvo type="formula" val="$O$11-($O$11*0.3)"/>
        <cfvo type="formula" val="$O$11-($O$11*0.2)"/>
      </iconSet>
    </cfRule>
  </conditionalFormatting>
  <conditionalFormatting sqref="AF19">
    <cfRule type="iconSet" priority="258">
      <iconSet>
        <cfvo type="percent" val="0"/>
        <cfvo type="formula" val="#REF!-(#REF!*0.3)"/>
        <cfvo type="formula" val="#REF!-(#REF!*0.2)"/>
      </iconSet>
    </cfRule>
  </conditionalFormatting>
  <conditionalFormatting sqref="AF19">
    <cfRule type="iconSet" priority="257">
      <iconSet>
        <cfvo type="percent" val="0"/>
        <cfvo type="num" val="0.12"/>
        <cfvo type="num" val="0.25"/>
      </iconSet>
    </cfRule>
  </conditionalFormatting>
  <conditionalFormatting sqref="AF19">
    <cfRule type="iconSet" priority="260">
      <iconSet>
        <cfvo type="percent" val="0"/>
        <cfvo type="num" val="0.12"/>
        <cfvo type="num" val="0.25"/>
      </iconSet>
    </cfRule>
  </conditionalFormatting>
  <conditionalFormatting sqref="AF20">
    <cfRule type="iconSet" priority="255">
      <iconSet>
        <cfvo type="percent" val="0"/>
        <cfvo type="formula" val="$O$11-($O$11*0.3)"/>
        <cfvo type="formula" val="$O$11-($O$11*0.2)"/>
      </iconSet>
    </cfRule>
  </conditionalFormatting>
  <conditionalFormatting sqref="AF20">
    <cfRule type="iconSet" priority="254">
      <iconSet>
        <cfvo type="percent" val="0"/>
        <cfvo type="formula" val="#REF!-(#REF!*0.3)"/>
        <cfvo type="formula" val="#REF!-(#REF!*0.2)"/>
      </iconSet>
    </cfRule>
  </conditionalFormatting>
  <conditionalFormatting sqref="AF20">
    <cfRule type="iconSet" priority="253">
      <iconSet>
        <cfvo type="percent" val="0"/>
        <cfvo type="num" val="0.12"/>
        <cfvo type="num" val="0.25"/>
      </iconSet>
    </cfRule>
  </conditionalFormatting>
  <conditionalFormatting sqref="AF20">
    <cfRule type="iconSet" priority="256">
      <iconSet>
        <cfvo type="percent" val="0"/>
        <cfvo type="num" val="0.12"/>
        <cfvo type="num" val="0.25"/>
      </iconSet>
    </cfRule>
  </conditionalFormatting>
  <conditionalFormatting sqref="AF21">
    <cfRule type="iconSet" priority="251">
      <iconSet>
        <cfvo type="percent" val="0"/>
        <cfvo type="formula" val="$O$11-($O$11*0.3)"/>
        <cfvo type="formula" val="$O$11-($O$11*0.2)"/>
      </iconSet>
    </cfRule>
  </conditionalFormatting>
  <conditionalFormatting sqref="AF21">
    <cfRule type="iconSet" priority="250">
      <iconSet>
        <cfvo type="percent" val="0"/>
        <cfvo type="formula" val="#REF!-(#REF!*0.3)"/>
        <cfvo type="formula" val="#REF!-(#REF!*0.2)"/>
      </iconSet>
    </cfRule>
  </conditionalFormatting>
  <conditionalFormatting sqref="AF21">
    <cfRule type="iconSet" priority="249">
      <iconSet>
        <cfvo type="percent" val="0"/>
        <cfvo type="num" val="0.12"/>
        <cfvo type="num" val="0.25"/>
      </iconSet>
    </cfRule>
  </conditionalFormatting>
  <conditionalFormatting sqref="AF21">
    <cfRule type="iconSet" priority="252">
      <iconSet>
        <cfvo type="percent" val="0"/>
        <cfvo type="num" val="0.12"/>
        <cfvo type="num" val="0.25"/>
      </iconSet>
    </cfRule>
  </conditionalFormatting>
  <conditionalFormatting sqref="AF23">
    <cfRule type="iconSet" priority="243">
      <iconSet>
        <cfvo type="percent" val="0"/>
        <cfvo type="formula" val="$O$11-($O$11*0.3)"/>
        <cfvo type="formula" val="$O$11-($O$11*0.2)"/>
      </iconSet>
    </cfRule>
  </conditionalFormatting>
  <conditionalFormatting sqref="AF23">
    <cfRule type="iconSet" priority="242">
      <iconSet>
        <cfvo type="percent" val="0"/>
        <cfvo type="formula" val="#REF!-(#REF!*0.3)"/>
        <cfvo type="formula" val="#REF!-(#REF!*0.2)"/>
      </iconSet>
    </cfRule>
  </conditionalFormatting>
  <conditionalFormatting sqref="AF23">
    <cfRule type="iconSet" priority="241">
      <iconSet>
        <cfvo type="percent" val="0"/>
        <cfvo type="num" val="0.12"/>
        <cfvo type="num" val="0.25"/>
      </iconSet>
    </cfRule>
  </conditionalFormatting>
  <conditionalFormatting sqref="AF23">
    <cfRule type="iconSet" priority="244">
      <iconSet>
        <cfvo type="percent" val="0"/>
        <cfvo type="num" val="0.12"/>
        <cfvo type="num" val="0.25"/>
      </iconSet>
    </cfRule>
  </conditionalFormatting>
  <conditionalFormatting sqref="AF48">
    <cfRule type="iconSet" priority="200">
      <iconSet>
        <cfvo type="percent" val="0"/>
        <cfvo type="formula" val="$P$11-($P$11*0.3)"/>
        <cfvo type="formula" val="$P$11-($P$11*0.2)"/>
      </iconSet>
    </cfRule>
  </conditionalFormatting>
  <conditionalFormatting sqref="AF48">
    <cfRule type="iconSet" priority="204">
      <iconSet>
        <cfvo type="percent" val="0"/>
        <cfvo type="num" val="0.37"/>
        <cfvo type="num" val="0.5"/>
      </iconSet>
    </cfRule>
  </conditionalFormatting>
  <conditionalFormatting sqref="AD48">
    <cfRule type="iconSet" priority="191">
      <iconSet>
        <cfvo type="percent" val="0"/>
        <cfvo type="formula" val="#REF!-(#REF!*0.3)"/>
        <cfvo type="formula" val="#REF!-(#REF!*0.2)"/>
      </iconSet>
    </cfRule>
  </conditionalFormatting>
  <conditionalFormatting sqref="AD48">
    <cfRule type="iconSet" priority="190">
      <iconSet>
        <cfvo type="percent" val="0"/>
        <cfvo type="num" val="0.12"/>
        <cfvo type="num" val="0.25"/>
      </iconSet>
    </cfRule>
  </conditionalFormatting>
  <conditionalFormatting sqref="AD48">
    <cfRule type="iconSet" priority="192">
      <iconSet>
        <cfvo type="percent" val="0"/>
        <cfvo type="num" val="0.12"/>
        <cfvo type="num" val="0.25"/>
      </iconSet>
    </cfRule>
  </conditionalFormatting>
  <conditionalFormatting sqref="AD48">
    <cfRule type="iconSet" priority="193">
      <iconSet>
        <cfvo type="percent" val="0"/>
        <cfvo type="formula" val="#REF!-(#REF!*0.3)"/>
        <cfvo type="formula" val="#REF!-(#REF!*0.2)"/>
      </iconSet>
    </cfRule>
  </conditionalFormatting>
  <conditionalFormatting sqref="AD44">
    <cfRule type="iconSet" priority="176">
      <iconSet>
        <cfvo type="percent" val="0"/>
        <cfvo type="formula" val="$O$13-($O$13*0.3)"/>
        <cfvo type="formula" val="$O$13-($O$13*0.2)"/>
      </iconSet>
    </cfRule>
  </conditionalFormatting>
  <conditionalFormatting sqref="AF44">
    <cfRule type="iconSet" priority="175">
      <iconSet>
        <cfvo type="percent" val="0"/>
        <cfvo type="formula" val="$P$13-($P$13*0.3)"/>
        <cfvo type="formula" val="$P$13-($P$13*0.2)"/>
      </iconSet>
    </cfRule>
  </conditionalFormatting>
  <conditionalFormatting sqref="AD45">
    <cfRule type="iconSet" priority="174">
      <iconSet>
        <cfvo type="percent" val="0"/>
        <cfvo type="formula" val="$O$16-($O$16*0.3)"/>
        <cfvo type="formula" val="$O$16-($O$16*0.2)"/>
      </iconSet>
    </cfRule>
  </conditionalFormatting>
  <conditionalFormatting sqref="AD42">
    <cfRule type="iconSet" priority="173">
      <iconSet>
        <cfvo type="percent" val="0"/>
        <cfvo type="formula" val="#REF!-(#REF!*0.3)"/>
        <cfvo type="formula" val="#REF!-(#REF!*0.2)"/>
      </iconSet>
    </cfRule>
  </conditionalFormatting>
  <conditionalFormatting sqref="AD42">
    <cfRule type="iconSet" priority="172">
      <iconSet>
        <cfvo type="percent" val="0"/>
        <cfvo type="num" val="0.12"/>
        <cfvo type="num" val="0.25"/>
      </iconSet>
    </cfRule>
  </conditionalFormatting>
  <conditionalFormatting sqref="AD44">
    <cfRule type="iconSet" priority="171">
      <iconSet>
        <cfvo type="percent" val="0"/>
        <cfvo type="formula" val="#REF!-(#REF!*0.3)"/>
        <cfvo type="formula" val="#REF!-(#REF!*0.2)"/>
      </iconSet>
    </cfRule>
  </conditionalFormatting>
  <conditionalFormatting sqref="AD44">
    <cfRule type="iconSet" priority="170">
      <iconSet>
        <cfvo type="percent" val="0"/>
        <cfvo type="num" val="0.12"/>
        <cfvo type="num" val="0.25"/>
      </iconSet>
    </cfRule>
  </conditionalFormatting>
  <conditionalFormatting sqref="AD45">
    <cfRule type="iconSet" priority="169">
      <iconSet>
        <cfvo type="percent" val="0"/>
        <cfvo type="formula" val="#REF!-(#REF!*0.3)"/>
        <cfvo type="formula" val="#REF!-(#REF!*0.2)"/>
      </iconSet>
    </cfRule>
  </conditionalFormatting>
  <conditionalFormatting sqref="AD45">
    <cfRule type="iconSet" priority="168">
      <iconSet>
        <cfvo type="percent" val="0"/>
        <cfvo type="num" val="0.12"/>
        <cfvo type="num" val="0.25"/>
      </iconSet>
    </cfRule>
  </conditionalFormatting>
  <conditionalFormatting sqref="AD46">
    <cfRule type="iconSet" priority="167">
      <iconSet>
        <cfvo type="percent" val="0"/>
        <cfvo type="formula" val="#REF!-(#REF!*0.3)"/>
        <cfvo type="formula" val="#REF!-(#REF!*0.2)"/>
      </iconSet>
    </cfRule>
  </conditionalFormatting>
  <conditionalFormatting sqref="AD46">
    <cfRule type="iconSet" priority="166">
      <iconSet>
        <cfvo type="percent" val="0"/>
        <cfvo type="num" val="0.12"/>
        <cfvo type="num" val="0.25"/>
      </iconSet>
    </cfRule>
  </conditionalFormatting>
  <conditionalFormatting sqref="AD47">
    <cfRule type="iconSet" priority="163">
      <iconSet>
        <cfvo type="percent" val="0"/>
        <cfvo type="formula" val="#REF!-(#REF!*0.3)"/>
        <cfvo type="formula" val="#REF!-(#REF!*0.2)"/>
      </iconSet>
    </cfRule>
  </conditionalFormatting>
  <conditionalFormatting sqref="AD47">
    <cfRule type="iconSet" priority="162">
      <iconSet>
        <cfvo type="percent" val="0"/>
        <cfvo type="num" val="0.12"/>
        <cfvo type="num" val="0.25"/>
      </iconSet>
    </cfRule>
  </conditionalFormatting>
  <conditionalFormatting sqref="AD47">
    <cfRule type="iconSet" priority="164">
      <iconSet>
        <cfvo type="percent" val="0"/>
        <cfvo type="num" val="0.12"/>
        <cfvo type="num" val="0.25"/>
      </iconSet>
    </cfRule>
  </conditionalFormatting>
  <conditionalFormatting sqref="AF47">
    <cfRule type="iconSet" priority="165">
      <iconSet>
        <cfvo type="percent" val="0"/>
        <cfvo type="num" val="0.37"/>
        <cfvo type="num" val="0.5"/>
      </iconSet>
    </cfRule>
  </conditionalFormatting>
  <conditionalFormatting sqref="AD42">
    <cfRule type="iconSet" priority="177">
      <iconSet>
        <cfvo type="percent" val="0"/>
        <cfvo type="formula" val="#REF!-(#REF!*0.3)"/>
        <cfvo type="formula" val="#REF!-(#REF!*0.2)"/>
      </iconSet>
    </cfRule>
  </conditionalFormatting>
  <conditionalFormatting sqref="AF42">
    <cfRule type="iconSet" priority="178">
      <iconSet>
        <cfvo type="percent" val="0"/>
        <cfvo type="formula" val="#REF!-(#REF!*0.3)"/>
        <cfvo type="formula" val="#REF!-(#REF!*0.2)"/>
      </iconSet>
    </cfRule>
  </conditionalFormatting>
  <conditionalFormatting sqref="AD42 AD44:AD46">
    <cfRule type="iconSet" priority="179">
      <iconSet>
        <cfvo type="percent" val="0"/>
        <cfvo type="num" val="0.12"/>
        <cfvo type="num" val="0.25"/>
      </iconSet>
    </cfRule>
  </conditionalFormatting>
  <conditionalFormatting sqref="AF42 AF44 AF46">
    <cfRule type="iconSet" priority="180">
      <iconSet>
        <cfvo type="percent" val="0"/>
        <cfvo type="num" val="0.37"/>
        <cfvo type="num" val="0.5"/>
      </iconSet>
    </cfRule>
  </conditionalFormatting>
  <conditionalFormatting sqref="AD43">
    <cfRule type="iconSet" priority="160">
      <iconSet>
        <cfvo type="percent" val="0"/>
        <cfvo type="formula" val="#REF!-(#REF!*0.3)"/>
        <cfvo type="formula" val="#REF!-(#REF!*0.2)"/>
      </iconSet>
    </cfRule>
  </conditionalFormatting>
  <conditionalFormatting sqref="AD43">
    <cfRule type="iconSet" priority="159">
      <iconSet>
        <cfvo type="percent" val="0"/>
        <cfvo type="num" val="0.12"/>
        <cfvo type="num" val="0.25"/>
      </iconSet>
    </cfRule>
  </conditionalFormatting>
  <conditionalFormatting sqref="AD43">
    <cfRule type="iconSet" priority="161">
      <iconSet>
        <cfvo type="percent" val="0"/>
        <cfvo type="num" val="0.12"/>
        <cfvo type="num" val="0.25"/>
      </iconSet>
    </cfRule>
  </conditionalFormatting>
  <conditionalFormatting sqref="AD46">
    <cfRule type="iconSet" priority="181">
      <iconSet>
        <cfvo type="percent" val="0"/>
        <cfvo type="formula" val="#REF!-(#REF!*0.3)"/>
        <cfvo type="formula" val="#REF!-(#REF!*0.2)"/>
      </iconSet>
    </cfRule>
  </conditionalFormatting>
  <conditionalFormatting sqref="AF46">
    <cfRule type="iconSet" priority="182">
      <iconSet>
        <cfvo type="percent" val="0"/>
        <cfvo type="formula" val="#REF!-(#REF!*0.3)"/>
        <cfvo type="formula" val="#REF!-(#REF!*0.2)"/>
      </iconSet>
    </cfRule>
  </conditionalFormatting>
  <conditionalFormatting sqref="AD47">
    <cfRule type="iconSet" priority="183">
      <iconSet>
        <cfvo type="percent" val="0"/>
        <cfvo type="formula" val="#REF!-(#REF!*0.3)"/>
        <cfvo type="formula" val="#REF!-(#REF!*0.2)"/>
      </iconSet>
    </cfRule>
  </conditionalFormatting>
  <conditionalFormatting sqref="AF47">
    <cfRule type="iconSet" priority="184">
      <iconSet>
        <cfvo type="percent" val="0"/>
        <cfvo type="formula" val="#REF!-(#REF!*0.3)"/>
        <cfvo type="formula" val="#REF!-(#REF!*0.2)"/>
      </iconSet>
    </cfRule>
  </conditionalFormatting>
  <conditionalFormatting sqref="AD43">
    <cfRule type="iconSet" priority="185">
      <iconSet>
        <cfvo type="percent" val="0"/>
        <cfvo type="formula" val="#REF!-(#REF!*0.3)"/>
        <cfvo type="formula" val="#REF!-(#REF!*0.2)"/>
      </iconSet>
    </cfRule>
  </conditionalFormatting>
  <conditionalFormatting sqref="AF43">
    <cfRule type="iconSet" priority="156">
      <iconSet>
        <cfvo type="percent" val="0"/>
        <cfvo type="formula" val="#REF!-(#REF!*0.3)"/>
        <cfvo type="formula" val="#REF!-(#REF!*0.2)"/>
      </iconSet>
    </cfRule>
  </conditionalFormatting>
  <conditionalFormatting sqref="AF43">
    <cfRule type="iconSet" priority="155">
      <iconSet>
        <cfvo type="percent" val="0"/>
        <cfvo type="num" val="0.12"/>
        <cfvo type="num" val="0.25"/>
      </iconSet>
    </cfRule>
  </conditionalFormatting>
  <conditionalFormatting sqref="AF43">
    <cfRule type="iconSet" priority="157">
      <iconSet>
        <cfvo type="percent" val="0"/>
        <cfvo type="num" val="0.12"/>
        <cfvo type="num" val="0.25"/>
      </iconSet>
    </cfRule>
  </conditionalFormatting>
  <conditionalFormatting sqref="AF43">
    <cfRule type="iconSet" priority="158">
      <iconSet>
        <cfvo type="percent" val="0"/>
        <cfvo type="formula" val="#REF!-(#REF!*0.3)"/>
        <cfvo type="formula" val="#REF!-(#REF!*0.2)"/>
      </iconSet>
    </cfRule>
  </conditionalFormatting>
  <conditionalFormatting sqref="AF45">
    <cfRule type="iconSet" priority="153">
      <iconSet>
        <cfvo type="percent" val="0"/>
        <cfvo type="formula" val="$O$16-($O$16*0.3)"/>
        <cfvo type="formula" val="$O$16-($O$16*0.2)"/>
      </iconSet>
    </cfRule>
  </conditionalFormatting>
  <conditionalFormatting sqref="AF45">
    <cfRule type="iconSet" priority="152">
      <iconSet>
        <cfvo type="percent" val="0"/>
        <cfvo type="formula" val="#REF!-(#REF!*0.3)"/>
        <cfvo type="formula" val="#REF!-(#REF!*0.2)"/>
      </iconSet>
    </cfRule>
  </conditionalFormatting>
  <conditionalFormatting sqref="AF45">
    <cfRule type="iconSet" priority="151">
      <iconSet>
        <cfvo type="percent" val="0"/>
        <cfvo type="num" val="0.12"/>
        <cfvo type="num" val="0.25"/>
      </iconSet>
    </cfRule>
  </conditionalFormatting>
  <conditionalFormatting sqref="AF45">
    <cfRule type="iconSet" priority="154">
      <iconSet>
        <cfvo type="percent" val="0"/>
        <cfvo type="num" val="0.12"/>
        <cfvo type="num" val="0.25"/>
      </iconSet>
    </cfRule>
  </conditionalFormatting>
  <conditionalFormatting sqref="AF24:AF25">
    <cfRule type="iconSet" priority="149">
      <iconSet>
        <cfvo type="percent" val="0"/>
        <cfvo type="formula" val="$O$11-($O$11*0.3)"/>
        <cfvo type="formula" val="$O$11-($O$11*0.2)"/>
      </iconSet>
    </cfRule>
  </conditionalFormatting>
  <conditionalFormatting sqref="AF24:AF25">
    <cfRule type="iconSet" priority="148">
      <iconSet>
        <cfvo type="percent" val="0"/>
        <cfvo type="formula" val="#REF!-(#REF!*0.3)"/>
        <cfvo type="formula" val="#REF!-(#REF!*0.2)"/>
      </iconSet>
    </cfRule>
  </conditionalFormatting>
  <conditionalFormatting sqref="AF24:AF25">
    <cfRule type="iconSet" priority="147">
      <iconSet>
        <cfvo type="percent" val="0"/>
        <cfvo type="num" val="0.12"/>
        <cfvo type="num" val="0.25"/>
      </iconSet>
    </cfRule>
  </conditionalFormatting>
  <conditionalFormatting sqref="AF24:AF25">
    <cfRule type="iconSet" priority="150">
      <iconSet>
        <cfvo type="percent" val="0"/>
        <cfvo type="num" val="0.12"/>
        <cfvo type="num" val="0.25"/>
      </iconSet>
    </cfRule>
  </conditionalFormatting>
  <conditionalFormatting sqref="AF53">
    <cfRule type="iconSet" priority="145">
      <iconSet>
        <cfvo type="percent" val="0"/>
        <cfvo type="formula" val="$P$11-($P$11*0.3)"/>
        <cfvo type="formula" val="$P$11-($P$11*0.2)"/>
      </iconSet>
    </cfRule>
  </conditionalFormatting>
  <conditionalFormatting sqref="AF53">
    <cfRule type="iconSet" priority="146">
      <iconSet>
        <cfvo type="percent" val="0"/>
        <cfvo type="num" val="0.37"/>
        <cfvo type="num" val="0.5"/>
      </iconSet>
    </cfRule>
  </conditionalFormatting>
  <conditionalFormatting sqref="AD53:AD55">
    <cfRule type="iconSet" priority="143">
      <iconSet>
        <cfvo type="percent" val="0"/>
        <cfvo type="formula" val="$O$11-($O$11*0.3)"/>
        <cfvo type="formula" val="$O$11-($O$11*0.2)"/>
      </iconSet>
    </cfRule>
  </conditionalFormatting>
  <conditionalFormatting sqref="AD53:AD55">
    <cfRule type="iconSet" priority="142">
      <iconSet>
        <cfvo type="percent" val="0"/>
        <cfvo type="formula" val="#REF!-(#REF!*0.3)"/>
        <cfvo type="formula" val="#REF!-(#REF!*0.2)"/>
      </iconSet>
    </cfRule>
  </conditionalFormatting>
  <conditionalFormatting sqref="AD53:AD55">
    <cfRule type="iconSet" priority="141">
      <iconSet>
        <cfvo type="percent" val="0"/>
        <cfvo type="num" val="0.12"/>
        <cfvo type="num" val="0.25"/>
      </iconSet>
    </cfRule>
  </conditionalFormatting>
  <conditionalFormatting sqref="AD53:AD55">
    <cfRule type="iconSet" priority="144">
      <iconSet>
        <cfvo type="percent" val="0"/>
        <cfvo type="num" val="0.12"/>
        <cfvo type="num" val="0.25"/>
      </iconSet>
    </cfRule>
  </conditionalFormatting>
  <conditionalFormatting sqref="AD56">
    <cfRule type="iconSet" priority="138">
      <iconSet>
        <cfvo type="percent" val="0"/>
        <cfvo type="formula" val="$O$16-($O$16*0.3)"/>
        <cfvo type="formula" val="$O$16-($O$16*0.2)"/>
      </iconSet>
    </cfRule>
  </conditionalFormatting>
  <conditionalFormatting sqref="AD56">
    <cfRule type="iconSet" priority="136">
      <iconSet>
        <cfvo type="percent" val="0"/>
        <cfvo type="formula" val="#REF!-(#REF!*0.3)"/>
        <cfvo type="formula" val="#REF!-(#REF!*0.2)"/>
      </iconSet>
    </cfRule>
  </conditionalFormatting>
  <conditionalFormatting sqref="AD56">
    <cfRule type="iconSet" priority="135">
      <iconSet>
        <cfvo type="percent" val="0"/>
        <cfvo type="num" val="0.12"/>
        <cfvo type="num" val="0.25"/>
      </iconSet>
    </cfRule>
  </conditionalFormatting>
  <conditionalFormatting sqref="AD56">
    <cfRule type="iconSet" priority="139">
      <iconSet>
        <cfvo type="percent" val="0"/>
        <cfvo type="num" val="0.12"/>
        <cfvo type="num" val="0.25"/>
      </iconSet>
    </cfRule>
  </conditionalFormatting>
  <conditionalFormatting sqref="AF56">
    <cfRule type="iconSet" priority="133">
      <iconSet>
        <cfvo type="percent" val="0"/>
        <cfvo type="formula" val="$O$16-($O$16*0.3)"/>
        <cfvo type="formula" val="$O$16-($O$16*0.2)"/>
      </iconSet>
    </cfRule>
  </conditionalFormatting>
  <conditionalFormatting sqref="AF56">
    <cfRule type="iconSet" priority="132">
      <iconSet>
        <cfvo type="percent" val="0"/>
        <cfvo type="formula" val="#REF!-(#REF!*0.3)"/>
        <cfvo type="formula" val="#REF!-(#REF!*0.2)"/>
      </iconSet>
    </cfRule>
  </conditionalFormatting>
  <conditionalFormatting sqref="AF56">
    <cfRule type="iconSet" priority="131">
      <iconSet>
        <cfvo type="percent" val="0"/>
        <cfvo type="num" val="0.12"/>
        <cfvo type="num" val="0.25"/>
      </iconSet>
    </cfRule>
  </conditionalFormatting>
  <conditionalFormatting sqref="AF56">
    <cfRule type="iconSet" priority="134">
      <iconSet>
        <cfvo type="percent" val="0"/>
        <cfvo type="num" val="0.12"/>
        <cfvo type="num" val="0.25"/>
      </iconSet>
    </cfRule>
  </conditionalFormatting>
  <conditionalFormatting sqref="AD57">
    <cfRule type="iconSet" priority="129">
      <iconSet>
        <cfvo type="percent" val="0"/>
        <cfvo type="formula" val="$O$11-($O$11*0.3)"/>
        <cfvo type="formula" val="$O$11-($O$11*0.2)"/>
      </iconSet>
    </cfRule>
  </conditionalFormatting>
  <conditionalFormatting sqref="AD61">
    <cfRule type="iconSet" priority="128">
      <iconSet>
        <cfvo type="percent" val="0"/>
        <cfvo type="formula" val="$O$12-($O$12*0.3)"/>
        <cfvo type="formula" val="$O$12-($O$12*0.2)"/>
      </iconSet>
    </cfRule>
  </conditionalFormatting>
  <conditionalFormatting sqref="AD57">
    <cfRule type="iconSet" priority="127">
      <iconSet>
        <cfvo type="percent" val="0"/>
        <cfvo type="formula" val="#REF!-(#REF!*0.3)"/>
        <cfvo type="formula" val="#REF!-(#REF!*0.2)"/>
      </iconSet>
    </cfRule>
  </conditionalFormatting>
  <conditionalFormatting sqref="AD57">
    <cfRule type="iconSet" priority="126">
      <iconSet>
        <cfvo type="percent" val="0"/>
        <cfvo type="num" val="0.12"/>
        <cfvo type="num" val="0.25"/>
      </iconSet>
    </cfRule>
  </conditionalFormatting>
  <conditionalFormatting sqref="AD61">
    <cfRule type="iconSet" priority="125">
      <iconSet>
        <cfvo type="percent" val="0"/>
        <cfvo type="formula" val="#REF!-(#REF!*0.3)"/>
        <cfvo type="formula" val="#REF!-(#REF!*0.2)"/>
      </iconSet>
    </cfRule>
  </conditionalFormatting>
  <conditionalFormatting sqref="AD61">
    <cfRule type="iconSet" priority="124">
      <iconSet>
        <cfvo type="percent" val="0"/>
        <cfvo type="num" val="0.12"/>
        <cfvo type="num" val="0.25"/>
      </iconSet>
    </cfRule>
  </conditionalFormatting>
  <conditionalFormatting sqref="AD57 AD61">
    <cfRule type="iconSet" priority="130">
      <iconSet>
        <cfvo type="percent" val="0"/>
        <cfvo type="num" val="0.12"/>
        <cfvo type="num" val="0.25"/>
      </iconSet>
    </cfRule>
  </conditionalFormatting>
  <conditionalFormatting sqref="AD58">
    <cfRule type="iconSet" priority="122">
      <iconSet>
        <cfvo type="percent" val="0"/>
        <cfvo type="formula" val="$O$16-($O$16*0.3)"/>
        <cfvo type="formula" val="$O$16-($O$16*0.2)"/>
      </iconSet>
    </cfRule>
  </conditionalFormatting>
  <conditionalFormatting sqref="AD58">
    <cfRule type="iconSet" priority="121">
      <iconSet>
        <cfvo type="percent" val="0"/>
        <cfvo type="formula" val="#REF!-(#REF!*0.3)"/>
        <cfvo type="formula" val="#REF!-(#REF!*0.2)"/>
      </iconSet>
    </cfRule>
  </conditionalFormatting>
  <conditionalFormatting sqref="AD58">
    <cfRule type="iconSet" priority="120">
      <iconSet>
        <cfvo type="percent" val="0"/>
        <cfvo type="num" val="0.12"/>
        <cfvo type="num" val="0.25"/>
      </iconSet>
    </cfRule>
  </conditionalFormatting>
  <conditionalFormatting sqref="AD58">
    <cfRule type="iconSet" priority="123">
      <iconSet>
        <cfvo type="percent" val="0"/>
        <cfvo type="num" val="0.12"/>
        <cfvo type="num" val="0.25"/>
      </iconSet>
    </cfRule>
  </conditionalFormatting>
  <conditionalFormatting sqref="AD59:AD60 AE60">
    <cfRule type="iconSet" priority="118">
      <iconSet>
        <cfvo type="percent" val="0"/>
        <cfvo type="formula" val="$O$11-($O$11*0.3)"/>
        <cfvo type="formula" val="$O$11-($O$11*0.2)"/>
      </iconSet>
    </cfRule>
  </conditionalFormatting>
  <conditionalFormatting sqref="AD59:AD60 AE60">
    <cfRule type="iconSet" priority="117">
      <iconSet>
        <cfvo type="percent" val="0"/>
        <cfvo type="formula" val="#REF!-(#REF!*0.3)"/>
        <cfvo type="formula" val="#REF!-(#REF!*0.2)"/>
      </iconSet>
    </cfRule>
  </conditionalFormatting>
  <conditionalFormatting sqref="AD59:AD60 AE60">
    <cfRule type="iconSet" priority="116">
      <iconSet>
        <cfvo type="percent" val="0"/>
        <cfvo type="num" val="0.12"/>
        <cfvo type="num" val="0.25"/>
      </iconSet>
    </cfRule>
  </conditionalFormatting>
  <conditionalFormatting sqref="AD59:AD60">
    <cfRule type="iconSet" priority="119">
      <iconSet>
        <cfvo type="percent" val="0"/>
        <cfvo type="num" val="0.12"/>
        <cfvo type="num" val="0.25"/>
      </iconSet>
    </cfRule>
  </conditionalFormatting>
  <conditionalFormatting sqref="AF57">
    <cfRule type="iconSet" priority="114">
      <iconSet>
        <cfvo type="percent" val="0"/>
        <cfvo type="formula" val="$O$11-($O$11*0.3)"/>
        <cfvo type="formula" val="$O$11-($O$11*0.2)"/>
      </iconSet>
    </cfRule>
  </conditionalFormatting>
  <conditionalFormatting sqref="AF57">
    <cfRule type="iconSet" priority="113">
      <iconSet>
        <cfvo type="percent" val="0"/>
        <cfvo type="formula" val="#REF!-(#REF!*0.3)"/>
        <cfvo type="formula" val="#REF!-(#REF!*0.2)"/>
      </iconSet>
    </cfRule>
  </conditionalFormatting>
  <conditionalFormatting sqref="AF57">
    <cfRule type="iconSet" priority="112">
      <iconSet>
        <cfvo type="percent" val="0"/>
        <cfvo type="num" val="0.12"/>
        <cfvo type="num" val="0.25"/>
      </iconSet>
    </cfRule>
  </conditionalFormatting>
  <conditionalFormatting sqref="AF57">
    <cfRule type="iconSet" priority="115">
      <iconSet>
        <cfvo type="percent" val="0"/>
        <cfvo type="num" val="0.12"/>
        <cfvo type="num" val="0.25"/>
      </iconSet>
    </cfRule>
  </conditionalFormatting>
  <conditionalFormatting sqref="AF58">
    <cfRule type="iconSet" priority="110">
      <iconSet>
        <cfvo type="percent" val="0"/>
        <cfvo type="formula" val="$O$11-($O$11*0.3)"/>
        <cfvo type="formula" val="$O$11-($O$11*0.2)"/>
      </iconSet>
    </cfRule>
  </conditionalFormatting>
  <conditionalFormatting sqref="AF58">
    <cfRule type="iconSet" priority="109">
      <iconSet>
        <cfvo type="percent" val="0"/>
        <cfvo type="formula" val="#REF!-(#REF!*0.3)"/>
        <cfvo type="formula" val="#REF!-(#REF!*0.2)"/>
      </iconSet>
    </cfRule>
  </conditionalFormatting>
  <conditionalFormatting sqref="AF58">
    <cfRule type="iconSet" priority="108">
      <iconSet>
        <cfvo type="percent" val="0"/>
        <cfvo type="num" val="0.12"/>
        <cfvo type="num" val="0.25"/>
      </iconSet>
    </cfRule>
  </conditionalFormatting>
  <conditionalFormatting sqref="AF58">
    <cfRule type="iconSet" priority="111">
      <iconSet>
        <cfvo type="percent" val="0"/>
        <cfvo type="num" val="0.12"/>
        <cfvo type="num" val="0.25"/>
      </iconSet>
    </cfRule>
  </conditionalFormatting>
  <conditionalFormatting sqref="AF61">
    <cfRule type="iconSet" priority="106">
      <iconSet>
        <cfvo type="percent" val="0"/>
        <cfvo type="formula" val="$O$12-($O$12*0.3)"/>
        <cfvo type="formula" val="$O$12-($O$12*0.2)"/>
      </iconSet>
    </cfRule>
  </conditionalFormatting>
  <conditionalFormatting sqref="AF61">
    <cfRule type="iconSet" priority="105">
      <iconSet>
        <cfvo type="percent" val="0"/>
        <cfvo type="formula" val="#REF!-(#REF!*0.3)"/>
        <cfvo type="formula" val="#REF!-(#REF!*0.2)"/>
      </iconSet>
    </cfRule>
  </conditionalFormatting>
  <conditionalFormatting sqref="AF61">
    <cfRule type="iconSet" priority="104">
      <iconSet>
        <cfvo type="percent" val="0"/>
        <cfvo type="num" val="0.12"/>
        <cfvo type="num" val="0.25"/>
      </iconSet>
    </cfRule>
  </conditionalFormatting>
  <conditionalFormatting sqref="AF61">
    <cfRule type="iconSet" priority="107">
      <iconSet>
        <cfvo type="percent" val="0"/>
        <cfvo type="num" val="0.12"/>
        <cfvo type="num" val="0.25"/>
      </iconSet>
    </cfRule>
  </conditionalFormatting>
  <conditionalFormatting sqref="AF59:AF60 AG60">
    <cfRule type="iconSet" priority="102">
      <iconSet>
        <cfvo type="percent" val="0"/>
        <cfvo type="formula" val="$O$12-($O$12*0.3)"/>
        <cfvo type="formula" val="$O$12-($O$12*0.2)"/>
      </iconSet>
    </cfRule>
  </conditionalFormatting>
  <conditionalFormatting sqref="AF59:AF60 AG60">
    <cfRule type="iconSet" priority="101">
      <iconSet>
        <cfvo type="percent" val="0"/>
        <cfvo type="formula" val="#REF!-(#REF!*0.3)"/>
        <cfvo type="formula" val="#REF!-(#REF!*0.2)"/>
      </iconSet>
    </cfRule>
  </conditionalFormatting>
  <conditionalFormatting sqref="AF59:AF60 AG60">
    <cfRule type="iconSet" priority="100">
      <iconSet>
        <cfvo type="percent" val="0"/>
        <cfvo type="num" val="0.12"/>
        <cfvo type="num" val="0.25"/>
      </iconSet>
    </cfRule>
  </conditionalFormatting>
  <conditionalFormatting sqref="AF59:AF60">
    <cfRule type="iconSet" priority="103">
      <iconSet>
        <cfvo type="percent" val="0"/>
        <cfvo type="num" val="0.12"/>
        <cfvo type="num" val="0.25"/>
      </iconSet>
    </cfRule>
  </conditionalFormatting>
  <conditionalFormatting sqref="AH42:AH44 AH47 AH49 AH52">
    <cfRule type="iconSet" priority="522">
      <iconSet>
        <cfvo type="percent" val="0"/>
        <cfvo type="formula" val="$Q$16-($Q$16*0.3)"/>
        <cfvo type="formula" val="$Q$16-($Q$16*0.2)"/>
      </iconSet>
    </cfRule>
  </conditionalFormatting>
  <conditionalFormatting sqref="AH42:AH44 AH47 AH49 AH52">
    <cfRule type="iconSet" priority="524">
      <iconSet>
        <cfvo type="percent" val="0"/>
        <cfvo type="num" val="0.62"/>
        <cfvo type="num" val="0.75"/>
      </iconSet>
    </cfRule>
  </conditionalFormatting>
  <conditionalFormatting sqref="AD49:AD52">
    <cfRule type="iconSet" priority="528">
      <iconSet>
        <cfvo type="percent" val="0"/>
        <cfvo type="formula" val="#REF!-(#REF!*0.3)"/>
        <cfvo type="formula" val="#REF!-(#REF!*0.2)"/>
      </iconSet>
    </cfRule>
  </conditionalFormatting>
  <conditionalFormatting sqref="AD49:AD52">
    <cfRule type="iconSet" priority="530">
      <iconSet>
        <cfvo type="percent" val="0"/>
        <cfvo type="num" val="0.12"/>
        <cfvo type="num" val="0.25"/>
      </iconSet>
    </cfRule>
  </conditionalFormatting>
  <conditionalFormatting sqref="AD49:AD52">
    <cfRule type="iconSet" priority="532">
      <iconSet>
        <cfvo type="percent" val="0"/>
        <cfvo type="formula" val="#REF!-(#REF!*0.3)"/>
        <cfvo type="formula" val="#REF!-(#REF!*0.2)"/>
      </iconSet>
    </cfRule>
  </conditionalFormatting>
  <conditionalFormatting sqref="AF49:AF52">
    <cfRule type="iconSet" priority="536">
      <iconSet>
        <cfvo type="percent" val="0"/>
        <cfvo type="formula" val="$P$11-($P$11*0.3)"/>
        <cfvo type="formula" val="$P$11-($P$11*0.2)"/>
      </iconSet>
    </cfRule>
  </conditionalFormatting>
  <conditionalFormatting sqref="AF49:AF52">
    <cfRule type="iconSet" priority="538">
      <iconSet>
        <cfvo type="percent" val="0"/>
        <cfvo type="num" val="0.37"/>
        <cfvo type="num" val="0.5"/>
      </iconSet>
    </cfRule>
  </conditionalFormatting>
  <conditionalFormatting sqref="AH59:AH60 AI60">
    <cfRule type="iconSet" priority="98">
      <iconSet>
        <cfvo type="percent" val="0"/>
        <cfvo type="formula" val="$O$12-($O$12*0.3)"/>
        <cfvo type="formula" val="$O$12-($O$12*0.2)"/>
      </iconSet>
    </cfRule>
  </conditionalFormatting>
  <conditionalFormatting sqref="AH59:AH60 AI60">
    <cfRule type="iconSet" priority="97">
      <iconSet>
        <cfvo type="percent" val="0"/>
        <cfvo type="formula" val="#REF!-(#REF!*0.3)"/>
        <cfvo type="formula" val="#REF!-(#REF!*0.2)"/>
      </iconSet>
    </cfRule>
  </conditionalFormatting>
  <conditionalFormatting sqref="AH59:AH60 AI60">
    <cfRule type="iconSet" priority="96">
      <iconSet>
        <cfvo type="percent" val="0"/>
        <cfvo type="num" val="0.12"/>
        <cfvo type="num" val="0.25"/>
      </iconSet>
    </cfRule>
  </conditionalFormatting>
  <conditionalFormatting sqref="AH59:AH60">
    <cfRule type="iconSet" priority="99">
      <iconSet>
        <cfvo type="percent" val="0"/>
        <cfvo type="num" val="0.12"/>
        <cfvo type="num" val="0.25"/>
      </iconSet>
    </cfRule>
  </conditionalFormatting>
  <conditionalFormatting sqref="AH45:AH46">
    <cfRule type="iconSet" priority="94">
      <iconSet>
        <cfvo type="percent" val="0"/>
        <cfvo type="formula" val="$O$16-($O$16*0.3)"/>
        <cfvo type="formula" val="$O$16-($O$16*0.2)"/>
      </iconSet>
    </cfRule>
  </conditionalFormatting>
  <conditionalFormatting sqref="AH45:AH46">
    <cfRule type="iconSet" priority="93">
      <iconSet>
        <cfvo type="percent" val="0"/>
        <cfvo type="formula" val="#REF!-(#REF!*0.3)"/>
        <cfvo type="formula" val="#REF!-(#REF!*0.2)"/>
      </iconSet>
    </cfRule>
  </conditionalFormatting>
  <conditionalFormatting sqref="AH45:AH46">
    <cfRule type="iconSet" priority="92">
      <iconSet>
        <cfvo type="percent" val="0"/>
        <cfvo type="num" val="0.12"/>
        <cfvo type="num" val="0.25"/>
      </iconSet>
    </cfRule>
  </conditionalFormatting>
  <conditionalFormatting sqref="AH45:AH46">
    <cfRule type="iconSet" priority="95">
      <iconSet>
        <cfvo type="percent" val="0"/>
        <cfvo type="num" val="0.12"/>
        <cfvo type="num" val="0.25"/>
      </iconSet>
    </cfRule>
  </conditionalFormatting>
  <conditionalFormatting sqref="AF16">
    <cfRule type="iconSet" priority="90">
      <iconSet>
        <cfvo type="percent" val="0"/>
        <cfvo type="formula" val="$O$13-($O$13*0.3)"/>
        <cfvo type="formula" val="$O$13-($O$13*0.2)"/>
      </iconSet>
    </cfRule>
  </conditionalFormatting>
  <conditionalFormatting sqref="AF16">
    <cfRule type="iconSet" priority="89">
      <iconSet>
        <cfvo type="percent" val="0"/>
        <cfvo type="formula" val="#REF!-(#REF!*0.3)"/>
        <cfvo type="formula" val="#REF!-(#REF!*0.2)"/>
      </iconSet>
    </cfRule>
  </conditionalFormatting>
  <conditionalFormatting sqref="AF16">
    <cfRule type="iconSet" priority="88">
      <iconSet>
        <cfvo type="percent" val="0"/>
        <cfvo type="num" val="0.12"/>
        <cfvo type="num" val="0.25"/>
      </iconSet>
    </cfRule>
  </conditionalFormatting>
  <conditionalFormatting sqref="AF16">
    <cfRule type="iconSet" priority="91">
      <iconSet>
        <cfvo type="percent" val="0"/>
        <cfvo type="num" val="0.12"/>
        <cfvo type="num" val="0.25"/>
      </iconSet>
    </cfRule>
  </conditionalFormatting>
  <conditionalFormatting sqref="AH38">
    <cfRule type="iconSet" priority="86">
      <iconSet>
        <cfvo type="percent" val="0"/>
        <cfvo type="formula" val="$O$13-($O$13*0.3)"/>
        <cfvo type="formula" val="$O$13-($O$13*0.2)"/>
      </iconSet>
    </cfRule>
  </conditionalFormatting>
  <conditionalFormatting sqref="AH38">
    <cfRule type="iconSet" priority="85">
      <iconSet>
        <cfvo type="percent" val="0"/>
        <cfvo type="formula" val="#REF!-(#REF!*0.3)"/>
        <cfvo type="formula" val="#REF!-(#REF!*0.2)"/>
      </iconSet>
    </cfRule>
  </conditionalFormatting>
  <conditionalFormatting sqref="AH38">
    <cfRule type="iconSet" priority="84">
      <iconSet>
        <cfvo type="percent" val="0"/>
        <cfvo type="num" val="0.12"/>
        <cfvo type="num" val="0.25"/>
      </iconSet>
    </cfRule>
  </conditionalFormatting>
  <conditionalFormatting sqref="AH38">
    <cfRule type="iconSet" priority="87">
      <iconSet>
        <cfvo type="percent" val="0"/>
        <cfvo type="num" val="0.12"/>
        <cfvo type="num" val="0.25"/>
      </iconSet>
    </cfRule>
  </conditionalFormatting>
  <conditionalFormatting sqref="AH39">
    <cfRule type="iconSet" priority="82">
      <iconSet>
        <cfvo type="percent" val="0"/>
        <cfvo type="formula" val="$O$13-($O$13*0.3)"/>
        <cfvo type="formula" val="$O$13-($O$13*0.2)"/>
      </iconSet>
    </cfRule>
  </conditionalFormatting>
  <conditionalFormatting sqref="AH39">
    <cfRule type="iconSet" priority="81">
      <iconSet>
        <cfvo type="percent" val="0"/>
        <cfvo type="formula" val="#REF!-(#REF!*0.3)"/>
        <cfvo type="formula" val="#REF!-(#REF!*0.2)"/>
      </iconSet>
    </cfRule>
  </conditionalFormatting>
  <conditionalFormatting sqref="AH39">
    <cfRule type="iconSet" priority="80">
      <iconSet>
        <cfvo type="percent" val="0"/>
        <cfvo type="num" val="0.12"/>
        <cfvo type="num" val="0.25"/>
      </iconSet>
    </cfRule>
  </conditionalFormatting>
  <conditionalFormatting sqref="AH39">
    <cfRule type="iconSet" priority="83">
      <iconSet>
        <cfvo type="percent" val="0"/>
        <cfvo type="num" val="0.12"/>
        <cfvo type="num" val="0.25"/>
      </iconSet>
    </cfRule>
  </conditionalFormatting>
  <conditionalFormatting sqref="AH40">
    <cfRule type="iconSet" priority="78">
      <iconSet>
        <cfvo type="percent" val="0"/>
        <cfvo type="formula" val="$O$13-($O$13*0.3)"/>
        <cfvo type="formula" val="$O$13-($O$13*0.2)"/>
      </iconSet>
    </cfRule>
  </conditionalFormatting>
  <conditionalFormatting sqref="AH40">
    <cfRule type="iconSet" priority="77">
      <iconSet>
        <cfvo type="percent" val="0"/>
        <cfvo type="formula" val="#REF!-(#REF!*0.3)"/>
        <cfvo type="formula" val="#REF!-(#REF!*0.2)"/>
      </iconSet>
    </cfRule>
  </conditionalFormatting>
  <conditionalFormatting sqref="AH40">
    <cfRule type="iconSet" priority="76">
      <iconSet>
        <cfvo type="percent" val="0"/>
        <cfvo type="num" val="0.12"/>
        <cfvo type="num" val="0.25"/>
      </iconSet>
    </cfRule>
  </conditionalFormatting>
  <conditionalFormatting sqref="AH40">
    <cfRule type="iconSet" priority="79">
      <iconSet>
        <cfvo type="percent" val="0"/>
        <cfvo type="num" val="0.12"/>
        <cfvo type="num" val="0.25"/>
      </iconSet>
    </cfRule>
  </conditionalFormatting>
  <conditionalFormatting sqref="AD40">
    <cfRule type="iconSet" priority="74">
      <iconSet>
        <cfvo type="percent" val="0"/>
        <cfvo type="formula" val="#REF!-(#REF!*0.3)"/>
        <cfvo type="formula" val="#REF!-(#REF!*0.2)"/>
      </iconSet>
    </cfRule>
  </conditionalFormatting>
  <conditionalFormatting sqref="AD40">
    <cfRule type="iconSet" priority="73">
      <iconSet>
        <cfvo type="percent" val="0"/>
        <cfvo type="num" val="0.12"/>
        <cfvo type="num" val="0.25"/>
      </iconSet>
    </cfRule>
  </conditionalFormatting>
  <conditionalFormatting sqref="AD40">
    <cfRule type="iconSet" priority="75">
      <iconSet>
        <cfvo type="percent" val="0"/>
        <cfvo type="formula" val="#REF!-(#REF!*0.3)"/>
        <cfvo type="formula" val="#REF!-(#REF!*0.2)"/>
      </iconSet>
    </cfRule>
  </conditionalFormatting>
  <conditionalFormatting sqref="AD21:AD23">
    <cfRule type="iconSet" priority="547">
      <iconSet>
        <cfvo type="percent" val="0"/>
        <cfvo type="formula" val="$O$17-($O$17*0.3)"/>
        <cfvo type="formula" val="$O$17-($O$17*0.2)"/>
      </iconSet>
    </cfRule>
  </conditionalFormatting>
  <conditionalFormatting sqref="AD21:AD23">
    <cfRule type="iconSet" priority="549">
      <iconSet>
        <cfvo type="percent" val="0"/>
        <cfvo type="formula" val="#REF!-(#REF!*0.3)"/>
        <cfvo type="formula" val="#REF!-(#REF!*0.2)"/>
      </iconSet>
    </cfRule>
  </conditionalFormatting>
  <conditionalFormatting sqref="AD21:AD23">
    <cfRule type="iconSet" priority="551">
      <iconSet>
        <cfvo type="percent" val="0"/>
        <cfvo type="num" val="0.12"/>
        <cfvo type="num" val="0.25"/>
      </iconSet>
    </cfRule>
  </conditionalFormatting>
  <conditionalFormatting sqref="AF22">
    <cfRule type="iconSet" priority="555">
      <iconSet>
        <cfvo type="percent" val="0"/>
        <cfvo type="formula" val="$O$11-($O$11*0.3)"/>
        <cfvo type="formula" val="$O$11-($O$11*0.2)"/>
      </iconSet>
    </cfRule>
  </conditionalFormatting>
  <conditionalFormatting sqref="AF22">
    <cfRule type="iconSet" priority="556">
      <iconSet>
        <cfvo type="percent" val="0"/>
        <cfvo type="formula" val="#REF!-(#REF!*0.3)"/>
        <cfvo type="formula" val="#REF!-(#REF!*0.2)"/>
      </iconSet>
    </cfRule>
  </conditionalFormatting>
  <conditionalFormatting sqref="AF22">
    <cfRule type="iconSet" priority="557">
      <iconSet>
        <cfvo type="percent" val="0"/>
        <cfvo type="num" val="0.12"/>
        <cfvo type="num" val="0.25"/>
      </iconSet>
    </cfRule>
  </conditionalFormatting>
  <conditionalFormatting sqref="AH10:AH29 AH33:AH37">
    <cfRule type="iconSet" priority="559">
      <iconSet>
        <cfvo type="percent" val="0"/>
        <cfvo type="formula" val="$O$13-($O$13*0.3)"/>
        <cfvo type="formula" val="$O$13-($O$13*0.2)"/>
      </iconSet>
    </cfRule>
  </conditionalFormatting>
  <conditionalFormatting sqref="AH10:AH29 AH33:AH37">
    <cfRule type="iconSet" priority="561">
      <iconSet>
        <cfvo type="percent" val="0"/>
        <cfvo type="formula" val="#REF!-(#REF!*0.3)"/>
        <cfvo type="formula" val="#REF!-(#REF!*0.2)"/>
      </iconSet>
    </cfRule>
  </conditionalFormatting>
  <conditionalFormatting sqref="AH10:AH29 AH33:AH37">
    <cfRule type="iconSet" priority="563">
      <iconSet>
        <cfvo type="percent" val="0"/>
        <cfvo type="num" val="0.12"/>
        <cfvo type="num" val="0.25"/>
      </iconSet>
    </cfRule>
  </conditionalFormatting>
  <conditionalFormatting sqref="AH57">
    <cfRule type="iconSet" priority="50">
      <iconSet>
        <cfvo type="percent" val="0"/>
        <cfvo type="formula" val="$O$11-($O$11*0.3)"/>
        <cfvo type="formula" val="$O$11-($O$11*0.2)"/>
      </iconSet>
    </cfRule>
  </conditionalFormatting>
  <conditionalFormatting sqref="AH57">
    <cfRule type="iconSet" priority="49">
      <iconSet>
        <cfvo type="percent" val="0"/>
        <cfvo type="formula" val="#REF!-(#REF!*0.3)"/>
        <cfvo type="formula" val="#REF!-(#REF!*0.2)"/>
      </iconSet>
    </cfRule>
  </conditionalFormatting>
  <conditionalFormatting sqref="AH57">
    <cfRule type="iconSet" priority="48">
      <iconSet>
        <cfvo type="percent" val="0"/>
        <cfvo type="num" val="0.12"/>
        <cfvo type="num" val="0.25"/>
      </iconSet>
    </cfRule>
  </conditionalFormatting>
  <conditionalFormatting sqref="AH57">
    <cfRule type="iconSet" priority="51">
      <iconSet>
        <cfvo type="percent" val="0"/>
        <cfvo type="num" val="0.12"/>
        <cfvo type="num" val="0.25"/>
      </iconSet>
    </cfRule>
  </conditionalFormatting>
  <conditionalFormatting sqref="AH58">
    <cfRule type="iconSet" priority="46">
      <iconSet>
        <cfvo type="percent" val="0"/>
        <cfvo type="formula" val="$O$11-($O$11*0.3)"/>
        <cfvo type="formula" val="$O$11-($O$11*0.2)"/>
      </iconSet>
    </cfRule>
  </conditionalFormatting>
  <conditionalFormatting sqref="AH58">
    <cfRule type="iconSet" priority="45">
      <iconSet>
        <cfvo type="percent" val="0"/>
        <cfvo type="formula" val="#REF!-(#REF!*0.3)"/>
        <cfvo type="formula" val="#REF!-(#REF!*0.2)"/>
      </iconSet>
    </cfRule>
  </conditionalFormatting>
  <conditionalFormatting sqref="AH58">
    <cfRule type="iconSet" priority="44">
      <iconSet>
        <cfvo type="percent" val="0"/>
        <cfvo type="num" val="0.12"/>
        <cfvo type="num" val="0.25"/>
      </iconSet>
    </cfRule>
  </conditionalFormatting>
  <conditionalFormatting sqref="AH58">
    <cfRule type="iconSet" priority="47">
      <iconSet>
        <cfvo type="percent" val="0"/>
        <cfvo type="num" val="0.12"/>
        <cfvo type="num" val="0.25"/>
      </iconSet>
    </cfRule>
  </conditionalFormatting>
  <conditionalFormatting sqref="AH61">
    <cfRule type="iconSet" priority="42">
      <iconSet>
        <cfvo type="percent" val="0"/>
        <cfvo type="formula" val="$O$11-($O$11*0.3)"/>
        <cfvo type="formula" val="$O$11-($O$11*0.2)"/>
      </iconSet>
    </cfRule>
  </conditionalFormatting>
  <conditionalFormatting sqref="AH61">
    <cfRule type="iconSet" priority="41">
      <iconSet>
        <cfvo type="percent" val="0"/>
        <cfvo type="formula" val="#REF!-(#REF!*0.3)"/>
        <cfvo type="formula" val="#REF!-(#REF!*0.2)"/>
      </iconSet>
    </cfRule>
  </conditionalFormatting>
  <conditionalFormatting sqref="AH61">
    <cfRule type="iconSet" priority="40">
      <iconSet>
        <cfvo type="percent" val="0"/>
        <cfvo type="num" val="0.12"/>
        <cfvo type="num" val="0.25"/>
      </iconSet>
    </cfRule>
  </conditionalFormatting>
  <conditionalFormatting sqref="AH61">
    <cfRule type="iconSet" priority="43">
      <iconSet>
        <cfvo type="percent" val="0"/>
        <cfvo type="num" val="0.12"/>
        <cfvo type="num" val="0.25"/>
      </iconSet>
    </cfRule>
  </conditionalFormatting>
  <conditionalFormatting sqref="AH53">
    <cfRule type="iconSet" priority="38">
      <iconSet>
        <cfvo type="percent" val="0"/>
        <cfvo type="formula" val="$P$11-($P$11*0.3)"/>
        <cfvo type="formula" val="$P$11-($P$11*0.2)"/>
      </iconSet>
    </cfRule>
  </conditionalFormatting>
  <conditionalFormatting sqref="AH53">
    <cfRule type="iconSet" priority="39">
      <iconSet>
        <cfvo type="percent" val="0"/>
        <cfvo type="num" val="0.37"/>
        <cfvo type="num" val="0.5"/>
      </iconSet>
    </cfRule>
  </conditionalFormatting>
  <conditionalFormatting sqref="AH30">
    <cfRule type="iconSet" priority="35">
      <iconSet>
        <cfvo type="percent" val="0"/>
        <cfvo type="formula" val="$O$13-($O$13*0.3)"/>
        <cfvo type="formula" val="$O$13-($O$13*0.2)"/>
      </iconSet>
    </cfRule>
  </conditionalFormatting>
  <conditionalFormatting sqref="AH30">
    <cfRule type="iconSet" priority="36">
      <iconSet>
        <cfvo type="percent" val="0"/>
        <cfvo type="formula" val="#REF!-(#REF!*0.3)"/>
        <cfvo type="formula" val="#REF!-(#REF!*0.2)"/>
      </iconSet>
    </cfRule>
  </conditionalFormatting>
  <conditionalFormatting sqref="AH30">
    <cfRule type="iconSet" priority="37">
      <iconSet>
        <cfvo type="percent" val="0"/>
        <cfvo type="num" val="0.12"/>
        <cfvo type="num" val="0.25"/>
      </iconSet>
    </cfRule>
  </conditionalFormatting>
  <conditionalFormatting sqref="AH31">
    <cfRule type="iconSet" priority="32">
      <iconSet>
        <cfvo type="percent" val="0"/>
        <cfvo type="formula" val="$O$13-($O$13*0.3)"/>
        <cfvo type="formula" val="$O$13-($O$13*0.2)"/>
      </iconSet>
    </cfRule>
  </conditionalFormatting>
  <conditionalFormatting sqref="AH31">
    <cfRule type="iconSet" priority="33">
      <iconSet>
        <cfvo type="percent" val="0"/>
        <cfvo type="formula" val="#REF!-(#REF!*0.3)"/>
        <cfvo type="formula" val="#REF!-(#REF!*0.2)"/>
      </iconSet>
    </cfRule>
  </conditionalFormatting>
  <conditionalFormatting sqref="AH31">
    <cfRule type="iconSet" priority="34">
      <iconSet>
        <cfvo type="percent" val="0"/>
        <cfvo type="num" val="0.12"/>
        <cfvo type="num" val="0.25"/>
      </iconSet>
    </cfRule>
  </conditionalFormatting>
  <conditionalFormatting sqref="AH32">
    <cfRule type="iconSet" priority="29">
      <iconSet>
        <cfvo type="percent" val="0"/>
        <cfvo type="formula" val="$O$13-($O$13*0.3)"/>
        <cfvo type="formula" val="$O$13-($O$13*0.2)"/>
      </iconSet>
    </cfRule>
  </conditionalFormatting>
  <conditionalFormatting sqref="AH32">
    <cfRule type="iconSet" priority="30">
      <iconSet>
        <cfvo type="percent" val="0"/>
        <cfvo type="formula" val="#REF!-(#REF!*0.3)"/>
        <cfvo type="formula" val="#REF!-(#REF!*0.2)"/>
      </iconSet>
    </cfRule>
  </conditionalFormatting>
  <conditionalFormatting sqref="AH32">
    <cfRule type="iconSet" priority="31">
      <iconSet>
        <cfvo type="percent" val="0"/>
        <cfvo type="num" val="0.12"/>
        <cfvo type="num" val="0.25"/>
      </iconSet>
    </cfRule>
  </conditionalFormatting>
  <conditionalFormatting sqref="AH48">
    <cfRule type="iconSet" priority="27">
      <iconSet>
        <cfvo type="percent" val="0"/>
        <cfvo type="formula" val="$Q$16-($Q$16*0.3)"/>
        <cfvo type="formula" val="$Q$16-($Q$16*0.2)"/>
      </iconSet>
    </cfRule>
  </conditionalFormatting>
  <conditionalFormatting sqref="AH48">
    <cfRule type="iconSet" priority="28">
      <iconSet>
        <cfvo type="percent" val="0"/>
        <cfvo type="num" val="0.62"/>
        <cfvo type="num" val="0.75"/>
      </iconSet>
    </cfRule>
  </conditionalFormatting>
  <conditionalFormatting sqref="AH50">
    <cfRule type="iconSet" priority="23">
      <iconSet>
        <cfvo type="percent" val="0"/>
        <cfvo type="formula" val="$Q$16-($Q$16*0.3)"/>
        <cfvo type="formula" val="$Q$16-($Q$16*0.2)"/>
      </iconSet>
    </cfRule>
  </conditionalFormatting>
  <conditionalFormatting sqref="AH50">
    <cfRule type="iconSet" priority="24">
      <iconSet>
        <cfvo type="percent" val="0"/>
        <cfvo type="num" val="0.62"/>
        <cfvo type="num" val="0.75"/>
      </iconSet>
    </cfRule>
  </conditionalFormatting>
  <conditionalFormatting sqref="AH51">
    <cfRule type="iconSet" priority="21">
      <iconSet>
        <cfvo type="percent" val="0"/>
        <cfvo type="formula" val="$Q$16-($Q$16*0.3)"/>
        <cfvo type="formula" val="$Q$16-($Q$16*0.2)"/>
      </iconSet>
    </cfRule>
  </conditionalFormatting>
  <conditionalFormatting sqref="AH51">
    <cfRule type="iconSet" priority="22">
      <iconSet>
        <cfvo type="percent" val="0"/>
        <cfvo type="num" val="0.62"/>
        <cfvo type="num" val="0.75"/>
      </iconSet>
    </cfRule>
  </conditionalFormatting>
  <conditionalFormatting sqref="AH54">
    <cfRule type="iconSet" priority="19">
      <iconSet>
        <cfvo type="percent" val="0"/>
        <cfvo type="formula" val="$P$11-($P$11*0.3)"/>
        <cfvo type="formula" val="$P$11-($P$11*0.2)"/>
      </iconSet>
    </cfRule>
  </conditionalFormatting>
  <conditionalFormatting sqref="AH54">
    <cfRule type="iconSet" priority="20">
      <iconSet>
        <cfvo type="percent" val="0"/>
        <cfvo type="num" val="0.37"/>
        <cfvo type="num" val="0.5"/>
      </iconSet>
    </cfRule>
  </conditionalFormatting>
  <conditionalFormatting sqref="AH55">
    <cfRule type="iconSet" priority="13">
      <iconSet>
        <cfvo type="percent" val="0"/>
        <cfvo type="formula" val="$P$11-($P$11*0.3)"/>
        <cfvo type="formula" val="$P$11-($P$11*0.2)"/>
      </iconSet>
    </cfRule>
  </conditionalFormatting>
  <conditionalFormatting sqref="AH55">
    <cfRule type="iconSet" priority="14">
      <iconSet>
        <cfvo type="percent" val="0"/>
        <cfvo type="num" val="0.37"/>
        <cfvo type="num" val="0.5"/>
      </iconSet>
    </cfRule>
  </conditionalFormatting>
  <conditionalFormatting sqref="AH56">
    <cfRule type="iconSet" priority="11">
      <iconSet>
        <cfvo type="percent" val="0"/>
        <cfvo type="formula" val="$O$16-($O$16*0.3)"/>
        <cfvo type="formula" val="$O$16-($O$16*0.2)"/>
      </iconSet>
    </cfRule>
  </conditionalFormatting>
  <conditionalFormatting sqref="AH56">
    <cfRule type="iconSet" priority="10">
      <iconSet>
        <cfvo type="percent" val="0"/>
        <cfvo type="formula" val="#REF!-(#REF!*0.3)"/>
        <cfvo type="formula" val="#REF!-(#REF!*0.2)"/>
      </iconSet>
    </cfRule>
  </conditionalFormatting>
  <conditionalFormatting sqref="AH56">
    <cfRule type="iconSet" priority="9">
      <iconSet>
        <cfvo type="percent" val="0"/>
        <cfvo type="num" val="0.12"/>
        <cfvo type="num" val="0.25"/>
      </iconSet>
    </cfRule>
  </conditionalFormatting>
  <conditionalFormatting sqref="AH56">
    <cfRule type="iconSet" priority="12">
      <iconSet>
        <cfvo type="percent" val="0"/>
        <cfvo type="num" val="0.12"/>
        <cfvo type="num" val="0.25"/>
      </iconSet>
    </cfRule>
  </conditionalFormatting>
  <conditionalFormatting sqref="AF54">
    <cfRule type="iconSet" priority="7">
      <iconSet>
        <cfvo type="percent" val="0"/>
        <cfvo type="formula" val="$P$11-($P$11*0.3)"/>
        <cfvo type="formula" val="$P$11-($P$11*0.2)"/>
      </iconSet>
    </cfRule>
  </conditionalFormatting>
  <conditionalFormatting sqref="AF54">
    <cfRule type="iconSet" priority="8">
      <iconSet>
        <cfvo type="percent" val="0"/>
        <cfvo type="num" val="0.37"/>
        <cfvo type="num" val="0.5"/>
      </iconSet>
    </cfRule>
  </conditionalFormatting>
  <conditionalFormatting sqref="AF55">
    <cfRule type="iconSet" priority="5">
      <iconSet>
        <cfvo type="percent" val="0"/>
        <cfvo type="formula" val="$O$16-($O$16*0.3)"/>
        <cfvo type="formula" val="$O$16-($O$16*0.2)"/>
      </iconSet>
    </cfRule>
  </conditionalFormatting>
  <conditionalFormatting sqref="AF55">
    <cfRule type="iconSet" priority="4">
      <iconSet>
        <cfvo type="percent" val="0"/>
        <cfvo type="formula" val="#REF!-(#REF!*0.3)"/>
        <cfvo type="formula" val="#REF!-(#REF!*0.2)"/>
      </iconSet>
    </cfRule>
  </conditionalFormatting>
  <conditionalFormatting sqref="AF55">
    <cfRule type="iconSet" priority="3">
      <iconSet>
        <cfvo type="percent" val="0"/>
        <cfvo type="num" val="0.12"/>
        <cfvo type="num" val="0.25"/>
      </iconSet>
    </cfRule>
  </conditionalFormatting>
  <conditionalFormatting sqref="AF55">
    <cfRule type="iconSet" priority="6">
      <iconSet>
        <cfvo type="percent" val="0"/>
        <cfvo type="num" val="0.12"/>
        <cfvo type="num" val="0.25"/>
      </iconSet>
    </cfRule>
  </conditionalFormatting>
  <conditionalFormatting sqref="AH41">
    <cfRule type="iconSet" priority="1">
      <iconSet>
        <cfvo type="percent" val="0"/>
        <cfvo type="num" val="0.62"/>
        <cfvo type="num" val="0.75"/>
      </iconSet>
    </cfRule>
  </conditionalFormatting>
  <conditionalFormatting sqref="AH41">
    <cfRule type="iconSet" priority="2">
      <iconSet>
        <cfvo type="percent" val="0"/>
        <cfvo type="formula" val="#REF!-(#REF!*0.3)"/>
        <cfvo type="formula" val="#REF!-(#REF!*0.2)"/>
      </iconSet>
    </cfRule>
  </conditionalFormatting>
  <dataValidations count="32">
    <dataValidation type="list" allowBlank="1" showInputMessage="1" showErrorMessage="1" sqref="J10:J38 J40:J61">
      <formula1>$H$73:$H$80</formula1>
    </dataValidation>
    <dataValidation type="list" allowBlank="1" showErrorMessage="1" sqref="H10">
      <formula1>Proceso</formula1>
    </dataValidation>
    <dataValidation type="list" allowBlank="1" showInputMessage="1" showErrorMessage="1" sqref="AR10:AR25 AO11:AO13 AO16:AO25 AO38:AO41">
      <formula1>$E$117:$E$128</formula1>
    </dataValidation>
    <dataValidation type="list" allowBlank="1" showInputMessage="1" showErrorMessage="1" sqref="C26:C29">
      <formula1>$C$112:$C$114</formula1>
    </dataValidation>
    <dataValidation type="list" allowBlank="1" showInputMessage="1" showErrorMessage="1" sqref="AR26:AR29 AO26:AO29">
      <formula1>$E$116:$E$127</formula1>
    </dataValidation>
    <dataValidation type="list" allowBlank="1" showInputMessage="1" showErrorMessage="1" sqref="AN26:AN29 AQ26:AQ29">
      <formula1>$C$116:$C$146</formula1>
    </dataValidation>
    <dataValidation type="list" allowBlank="1" showInputMessage="1" showErrorMessage="1" sqref="C30:C32">
      <formula1>$C$108:$C$110</formula1>
    </dataValidation>
    <dataValidation type="list" allowBlank="1" showInputMessage="1" showErrorMessage="1" sqref="AO30:AO32">
      <formula1>$E$112:$E$123</formula1>
    </dataValidation>
    <dataValidation type="list" allowBlank="1" showInputMessage="1" showErrorMessage="1" sqref="AN30:AN32">
      <formula1>$C$112:$C$142</formula1>
    </dataValidation>
    <dataValidation type="list" allowBlank="1" showInputMessage="1" showErrorMessage="1" sqref="C37">
      <formula1>$C$75:$C$77</formula1>
    </dataValidation>
    <dataValidation type="list" allowBlank="1" showInputMessage="1" showErrorMessage="1" sqref="C33:C36">
      <formula1>$C$102:$C$104</formula1>
    </dataValidation>
    <dataValidation type="list" allowBlank="1" showInputMessage="1" showErrorMessage="1" sqref="AO42:AO47 AO61 AO57:AO59 AO33 AO36:AO37">
      <formula1>$E$106:$E$117</formula1>
    </dataValidation>
    <dataValidation type="list" allowBlank="1" showInputMessage="1" showErrorMessage="1" sqref="AN42:AN47 AN57:AN61 AN33:AN37">
      <formula1>$C$106:$C$136</formula1>
    </dataValidation>
    <dataValidation type="list" allowBlank="1" showInputMessage="1" showErrorMessage="1" sqref="C42:C47 C53:C56">
      <formula1>$C$97:$C$99</formula1>
    </dataValidation>
    <dataValidation type="list" allowBlank="1" showInputMessage="1" showErrorMessage="1" sqref="AR53:AR56 AO53:AO54">
      <formula1>$E$101:$E$112</formula1>
    </dataValidation>
    <dataValidation type="list" allowBlank="1" showInputMessage="1" showErrorMessage="1" sqref="AN53:AN56 AQ53:AQ56">
      <formula1>$C$101:$C$131</formula1>
    </dataValidation>
    <dataValidation type="list" allowBlank="1" showInputMessage="1" showErrorMessage="1" sqref="C57 C61">
      <formula1>$C$96:$C$98</formula1>
    </dataValidation>
    <dataValidation type="list" allowBlank="1" showInputMessage="1" showErrorMessage="1" sqref="C58">
      <formula1>$C$95:$C$97</formula1>
    </dataValidation>
    <dataValidation type="list" allowBlank="1" showInputMessage="1" showErrorMessage="1" sqref="C59:C60">
      <formula1>$C$94:$C$96</formula1>
    </dataValidation>
    <dataValidation type="list" allowBlank="1" showInputMessage="1" showErrorMessage="1" sqref="AN48:AN52">
      <formula1>$C$99:$C$129</formula1>
    </dataValidation>
    <dataValidation type="list" allowBlank="1" showInputMessage="1" showErrorMessage="1" sqref="C10:C25">
      <formula1>$C$113:$C$115</formula1>
    </dataValidation>
    <dataValidation type="list" allowBlank="1" showInputMessage="1" showErrorMessage="1" sqref="AQ10:AQ25 AN10:AN25">
      <formula1>$C$117:$C$147</formula1>
    </dataValidation>
    <dataValidation type="list" allowBlank="1" showInputMessage="1" showErrorMessage="1" sqref="M40:M61 M10:M38">
      <formula1>#REF!</formula1>
    </dataValidation>
    <dataValidation type="list" allowBlank="1" showInputMessage="1" showErrorMessage="1" sqref="Q40:Q61 Q10:Q38">
      <formula1>#REF!</formula1>
    </dataValidation>
    <dataValidation type="list" allowBlank="1" showInputMessage="1" showErrorMessage="1" sqref="O40:O61 O10:O38">
      <formula1>#REF!</formula1>
    </dataValidation>
    <dataValidation type="list" allowBlank="1" showInputMessage="1" showErrorMessage="1" sqref="M40:M61 M10:M38">
      <formula1>#REF!</formula1>
    </dataValidation>
    <dataValidation type="list" allowBlank="1" showInputMessage="1" showErrorMessage="1" sqref="AJ57:AJ61">
      <formula1>#REF!</formula1>
    </dataValidation>
    <dataValidation type="list" allowBlank="1" showInputMessage="1" showErrorMessage="1" sqref="AK57:AK61">
      <formula1>#REF!</formula1>
    </dataValidation>
    <dataValidation type="list" allowBlank="1" showInputMessage="1" showErrorMessage="1" sqref="AO10 AO14:AO15 AO48:AO52 AO34:AO35 AO60 AO55:AO56">
      <formula1>#REF!</formula1>
    </dataValidation>
    <dataValidation type="list" allowBlank="1" showInputMessage="1" showErrorMessage="1" sqref="AJ10:AJ56">
      <formula1>#REF!</formula1>
    </dataValidation>
    <dataValidation type="list" allowBlank="1" showInputMessage="1" showErrorMessage="1" sqref="AB10:AB61">
      <formula1>#REF!</formula1>
    </dataValidation>
    <dataValidation type="list" allowBlank="1" showInputMessage="1" showErrorMessage="1" sqref="AK10:AK56">
      <formula1>#REF!</formula1>
    </dataValidation>
  </dataValidations>
  <hyperlinks>
    <hyperlink ref="AM10" r:id="rId1" display="calidad abril 2017\ACTAS REUNIONES ENERO-ABRIL 2017.PDF"/>
  </hyperlinks>
  <printOptions horizontalCentered="1"/>
  <pageMargins left="0.19685039370078741" right="0.19685039370078741" top="0.78740157480314965" bottom="0.39370078740157483" header="0" footer="0"/>
  <pageSetup paperSize="14" scale="22" orientation="landscape"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'C:\Users\HaMejia\Desktop\informe de actividades\septiembre\plan anticorrupcion\[Matriz Anticorrupción y Atención al Ciudadano - Jurídica  Agosto 2017.xlsx]INFORMACIÓN'!#REF!</xm:f>
          </x14:formula1>
          <xm:sqref>AP38:AQ41 AS38:AS41 AN38:AN41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POLITICA RIESGOS</vt:lpstr>
      <vt:lpstr>MATRIZ DE RIESGOS</vt:lpstr>
      <vt:lpstr>'MATRIZ DE RIESGOS'!Área_de_impresión</vt:lpstr>
      <vt:lpstr>'POLITICA RIESGOS'!Área_de_impresión</vt:lpstr>
      <vt:lpstr>'MATRIZ DE RIESGOS'!Títulos_a_imprimir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2018-01-16T14:10:28Z</dcterms:modified>
</cp:coreProperties>
</file>