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mc:AlternateContent xmlns:mc="http://schemas.openxmlformats.org/markup-compatibility/2006">
    <mc:Choice Requires="x15">
      <x15ac:absPath xmlns:x15ac="http://schemas.microsoft.com/office/spreadsheetml/2010/11/ac" url="Z:\cmgarcia\Marcela Calidad ok\19. CONSOLIDADO MAPAS DE RIESGO\RIESGOS ANTICORRUPCIÓN\2017\Segundo corte 2017\SEGUNDO CORTE\"/>
    </mc:Choice>
  </mc:AlternateContent>
  <bookViews>
    <workbookView xWindow="0" yWindow="0" windowWidth="20490" windowHeight="7530" firstSheet="1" activeTab="2"/>
  </bookViews>
  <sheets>
    <sheet name="INFORMACIÓN" sheetId="6" state="hidden" r:id="rId1"/>
    <sheet name="POLITICA RIESGOS" sheetId="14" r:id="rId2"/>
    <sheet name="MATRIZ DE RIESGOS" sheetId="8" r:id="rId3"/>
  </sheets>
  <externalReferences>
    <externalReference r:id="rId4"/>
    <externalReference r:id="rId5"/>
    <externalReference r:id="rId6"/>
  </externalReferences>
  <definedNames>
    <definedName name="_xlnm.Print_Area" localSheetId="2">'MATRIZ DE RIESGOS'!$A$1:$AS$56</definedName>
    <definedName name="_xlnm.Print_Area" localSheetId="1">'POLITICA RIESGOS'!$A$1:$AT$4</definedName>
    <definedName name="Clasificacion" localSheetId="2">#REF!</definedName>
    <definedName name="Clasificacion" localSheetId="1">#REF!</definedName>
    <definedName name="Clasificacion">#REF!</definedName>
    <definedName name="DI" localSheetId="1">INFORMACIÓN!#REF!</definedName>
    <definedName name="DI">INFORMACIÓN!#REF!</definedName>
    <definedName name="DIA" localSheetId="0">INFORMACIÓN!$AB$3:$AB$18</definedName>
    <definedName name="Frecuencia">[1]Hoja1!$C$2:$C$8</definedName>
    <definedName name="Herramienta">[1]Hoja1!$E$2:$E$10</definedName>
    <definedName name="Proceso">[2]INFORMACIÓN!$A$3:$A$15</definedName>
    <definedName name="Procesos" localSheetId="2">#REF!</definedName>
    <definedName name="Procesos" localSheetId="1">#REF!</definedName>
    <definedName name="Procesos">#REF!</definedName>
    <definedName name="Tendencia">[1]Hoja1!$D$2:$D$4</definedName>
    <definedName name="Tipo">[1]Hoja1!$A$2:$A$8</definedName>
    <definedName name="_xlnm.Print_Titles" localSheetId="2">'MATRIZ DE RIESGOS'!$9:$9</definedName>
    <definedName name="_xlnm.Print_Titles" localSheetId="1">'POLITICA RIESGOS'!#REF!</definedName>
  </definedNames>
  <calcPr calcId="171027"/>
</workbook>
</file>

<file path=xl/calcChain.xml><?xml version="1.0" encoding="utf-8"?>
<calcChain xmlns="http://schemas.openxmlformats.org/spreadsheetml/2006/main">
  <c r="AL48" i="8" l="1"/>
  <c r="AL49" i="8"/>
  <c r="AL47" i="8"/>
  <c r="AL46" i="8"/>
  <c r="U48" i="8"/>
  <c r="T48" i="8"/>
  <c r="P48" i="8"/>
  <c r="N48" i="8"/>
  <c r="N47" i="8"/>
  <c r="P47" i="8"/>
  <c r="T47" i="8"/>
  <c r="U47" i="8"/>
  <c r="N46" i="8"/>
  <c r="P46" i="8"/>
  <c r="T46" i="8"/>
  <c r="U46" i="8"/>
  <c r="N49" i="8"/>
  <c r="P49" i="8"/>
  <c r="T49" i="8"/>
  <c r="AL44" i="8"/>
  <c r="AF45" i="8"/>
  <c r="AL45" i="8"/>
  <c r="N45" i="8"/>
  <c r="P45" i="8"/>
  <c r="T45" i="8"/>
  <c r="U45" i="8"/>
  <c r="AF41" i="8"/>
  <c r="AF40" i="8"/>
  <c r="AF39" i="8"/>
  <c r="AD39" i="8"/>
  <c r="AF38" i="8"/>
  <c r="AD38" i="8"/>
  <c r="AF37" i="8"/>
  <c r="AD37" i="8"/>
  <c r="N44" i="8"/>
  <c r="P44" i="8"/>
  <c r="T44" i="8"/>
  <c r="U44" i="8"/>
  <c r="AL11" i="8"/>
  <c r="AL12" i="8"/>
  <c r="AL13" i="8"/>
  <c r="AL14" i="8"/>
  <c r="AL15" i="8"/>
  <c r="AL16" i="8"/>
  <c r="AL17" i="8"/>
  <c r="AL18" i="8"/>
  <c r="AL19" i="8"/>
  <c r="AL20" i="8"/>
  <c r="AL21" i="8"/>
  <c r="AL22" i="8"/>
  <c r="AF24" i="8"/>
  <c r="AL24" i="8"/>
  <c r="AL25" i="8"/>
  <c r="AL26" i="8"/>
  <c r="AL27" i="8"/>
  <c r="AL28" i="8"/>
  <c r="AL29" i="8"/>
  <c r="AL30" i="8"/>
  <c r="AL31" i="8"/>
  <c r="AL32" i="8"/>
  <c r="AL33" i="8"/>
  <c r="AL34" i="8"/>
  <c r="AL35" i="8"/>
  <c r="AL36" i="8"/>
  <c r="AL37" i="8"/>
  <c r="AL38" i="8"/>
  <c r="AL40" i="8"/>
  <c r="AL41" i="8"/>
  <c r="AD42" i="8"/>
  <c r="AL42" i="8"/>
  <c r="AD43" i="8"/>
  <c r="AL43" i="8"/>
  <c r="AL10" i="8"/>
  <c r="N42" i="8"/>
  <c r="P42" i="8"/>
  <c r="T42" i="8"/>
  <c r="U42" i="8"/>
  <c r="N43" i="8"/>
  <c r="P43" i="8"/>
  <c r="T43" i="8"/>
  <c r="U43" i="8"/>
  <c r="P36" i="8"/>
  <c r="P37" i="8"/>
  <c r="P38" i="8"/>
  <c r="P39" i="8"/>
  <c r="P40" i="8"/>
  <c r="P41" i="8"/>
  <c r="N36" i="8"/>
  <c r="N37" i="8"/>
  <c r="T37" i="8"/>
  <c r="U37" i="8"/>
  <c r="N38" i="8"/>
  <c r="N39" i="8"/>
  <c r="N40" i="8"/>
  <c r="T40" i="8"/>
  <c r="U40" i="8"/>
  <c r="N41" i="8"/>
  <c r="T41" i="8"/>
  <c r="U41" i="8"/>
  <c r="T39" i="8"/>
  <c r="U39" i="8"/>
  <c r="T38" i="8"/>
  <c r="U38" i="8"/>
  <c r="P32" i="8"/>
  <c r="P35" i="8"/>
  <c r="P34" i="8"/>
  <c r="N35" i="8"/>
  <c r="N34" i="8"/>
  <c r="N32" i="8"/>
  <c r="P30" i="8"/>
  <c r="P31" i="8"/>
  <c r="N30" i="8"/>
  <c r="N31" i="8"/>
  <c r="T32" i="8"/>
  <c r="U32" i="8"/>
  <c r="T34" i="8"/>
  <c r="U34" i="8"/>
  <c r="T35" i="8"/>
  <c r="U35" i="8"/>
  <c r="T31" i="8"/>
  <c r="U31" i="8"/>
  <c r="T30" i="8"/>
  <c r="U30" i="8"/>
  <c r="N26" i="8"/>
  <c r="P26" i="8"/>
  <c r="N27" i="8"/>
  <c r="P27" i="8"/>
  <c r="N28" i="8"/>
  <c r="P28" i="8"/>
  <c r="N29" i="8"/>
  <c r="P29" i="8"/>
  <c r="T29" i="8"/>
  <c r="T27" i="8"/>
  <c r="U27" i="8"/>
  <c r="U49" i="8"/>
  <c r="T28" i="8"/>
  <c r="U28" i="8"/>
  <c r="T26" i="8"/>
  <c r="U26" i="8"/>
  <c r="T36" i="8"/>
  <c r="U36" i="8"/>
  <c r="U29" i="8"/>
  <c r="N10" i="8"/>
  <c r="P10" i="8"/>
  <c r="N11" i="8"/>
  <c r="P11" i="8"/>
  <c r="N12" i="8"/>
  <c r="P12" i="8"/>
  <c r="N13" i="8"/>
  <c r="P13" i="8"/>
  <c r="N14" i="8"/>
  <c r="P14" i="8"/>
  <c r="N15" i="8"/>
  <c r="P15" i="8"/>
  <c r="N16" i="8"/>
  <c r="P16" i="8"/>
  <c r="N17" i="8"/>
  <c r="P17" i="8"/>
  <c r="N18" i="8"/>
  <c r="P18" i="8"/>
  <c r="N19" i="8"/>
  <c r="P19" i="8"/>
  <c r="N20" i="8"/>
  <c r="P20" i="8"/>
  <c r="N21" i="8"/>
  <c r="P21" i="8"/>
  <c r="N22" i="8"/>
  <c r="P22" i="8"/>
  <c r="N23" i="8"/>
  <c r="P23" i="8"/>
  <c r="P24" i="8"/>
  <c r="P25" i="8"/>
  <c r="T10" i="8"/>
  <c r="N24" i="8"/>
  <c r="N25" i="8"/>
  <c r="T14" i="8"/>
  <c r="U14" i="8"/>
  <c r="U10" i="8"/>
  <c r="T25" i="8"/>
  <c r="U25" i="8"/>
  <c r="T21" i="8"/>
  <c r="U21" i="8"/>
  <c r="T17" i="8"/>
  <c r="U17" i="8"/>
  <c r="T11" i="8"/>
  <c r="U11" i="8"/>
  <c r="T13" i="8"/>
  <c r="U13" i="8"/>
  <c r="T19" i="8"/>
  <c r="U19" i="8"/>
  <c r="T15" i="8"/>
  <c r="U15" i="8"/>
  <c r="T23" i="8"/>
  <c r="U23" i="8"/>
  <c r="T24" i="8"/>
  <c r="U24" i="8"/>
  <c r="T20" i="8"/>
  <c r="U20" i="8"/>
  <c r="T16" i="8"/>
  <c r="U16" i="8"/>
  <c r="T12" i="8"/>
  <c r="U12" i="8"/>
  <c r="T22" i="8"/>
  <c r="U22" i="8"/>
  <c r="T18" i="8"/>
  <c r="U18" i="8"/>
  <c r="AD4" i="6"/>
  <c r="AD5" i="6"/>
  <c r="AD6" i="6"/>
  <c r="AD7" i="6"/>
  <c r="AD8" i="6"/>
  <c r="AD9" i="6"/>
  <c r="AB4" i="6"/>
  <c r="AB5" i="6"/>
  <c r="AB6" i="6"/>
  <c r="AB7" i="6"/>
  <c r="AB8" i="6"/>
  <c r="AB9" i="6"/>
  <c r="AB10" i="6"/>
  <c r="AB11" i="6"/>
  <c r="AB12" i="6"/>
  <c r="AB13" i="6"/>
  <c r="AB14" i="6"/>
  <c r="AB15" i="6"/>
  <c r="AB16" i="6"/>
  <c r="AB17" i="6"/>
  <c r="AB18" i="6"/>
</calcChain>
</file>

<file path=xl/comments1.xml><?xml version="1.0" encoding="utf-8"?>
<comments xmlns="http://schemas.openxmlformats.org/spreadsheetml/2006/main">
  <authors>
    <author xml:space="preserve"> </author>
    <author>Claudia Marcela García</author>
  </authors>
  <commentList>
    <comment ref="Q8" authorId="0" shapeId="0">
      <text>
        <r>
          <rPr>
            <b/>
            <sz val="8"/>
            <color rgb="FF000000"/>
            <rFont val="Tahoma"/>
            <family val="2"/>
          </rPr>
          <t>Control de riesgo:</t>
        </r>
        <r>
          <rPr>
            <sz val="8"/>
            <color rgb="FF000000"/>
            <rFont val="Tahoma"/>
            <family val="2"/>
          </rPr>
          <t xml:space="preserve">
0,5 = Los controles son efectivos y están documentados
1 = No existen controles, no son efectivos o no están documentados</t>
        </r>
      </text>
    </comment>
    <comment ref="AM31" authorId="1" shapeId="0">
      <text>
        <r>
          <rPr>
            <b/>
            <sz val="9"/>
            <color indexed="81"/>
            <rFont val="Tahoma"/>
            <charset val="1"/>
          </rPr>
          <t>Claudia Marcela García:</t>
        </r>
        <r>
          <rPr>
            <sz val="9"/>
            <color indexed="81"/>
            <rFont val="Tahoma"/>
            <charset val="1"/>
          </rPr>
          <t xml:space="preserve">
generar un mmeorando, es bastante sencillo, porque no se ha cumplido la activdiad ? </t>
        </r>
      </text>
    </comment>
  </commentList>
</comments>
</file>

<file path=xl/sharedStrings.xml><?xml version="1.0" encoding="utf-8"?>
<sst xmlns="http://schemas.openxmlformats.org/spreadsheetml/2006/main" count="1311" uniqueCount="701">
  <si>
    <t>NIVEL DE RIESGO</t>
  </si>
  <si>
    <t>CAUSAS</t>
  </si>
  <si>
    <t>ACCIONES</t>
  </si>
  <si>
    <t xml:space="preserve">PROCESO </t>
  </si>
  <si>
    <t>Mejoramiento de Vivienda</t>
  </si>
  <si>
    <t>Mejoramiento de Barrios</t>
  </si>
  <si>
    <t>Comunicaciones</t>
  </si>
  <si>
    <t>PROCESO</t>
  </si>
  <si>
    <t>Gestión estratégica</t>
  </si>
  <si>
    <t>Gestión Humana</t>
  </si>
  <si>
    <t>Administración, Seguimiento y Control de Recursos</t>
  </si>
  <si>
    <t>Administración de la Información</t>
  </si>
  <si>
    <t>Reasentamientos Humanos</t>
  </si>
  <si>
    <t>Urbanizaciones y Titulación</t>
  </si>
  <si>
    <t>Evaluación de la Gestión</t>
  </si>
  <si>
    <t>EFECTOS</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</si>
  <si>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</si>
  <si>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</si>
  <si>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</si>
  <si>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</si>
  <si>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</si>
  <si>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</si>
  <si>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</si>
  <si>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</si>
  <si>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</si>
  <si>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</si>
  <si>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</si>
  <si>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</si>
  <si>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</si>
  <si>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</si>
  <si>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</si>
  <si>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IMP
(1 a 5)</t>
  </si>
  <si>
    <t>PROB.
(1 a 5)</t>
  </si>
  <si>
    <t>Los controles son efectivos y están documentados</t>
  </si>
  <si>
    <t>CRITEROS</t>
  </si>
  <si>
    <t>VALORACIÓN DESPUES DE CONTROLES</t>
  </si>
  <si>
    <t>DESCRIPCIÓN DEL CONTROL</t>
  </si>
  <si>
    <t>CALIF. RIESGO</t>
  </si>
  <si>
    <t>MATRIZ DE RIESGOS</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</si>
  <si>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</si>
  <si>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</si>
  <si>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</si>
  <si>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</si>
  <si>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</si>
  <si>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</si>
  <si>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</si>
  <si>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</si>
  <si>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</si>
  <si>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t>
  </si>
  <si>
    <t>DÍAS</t>
  </si>
  <si>
    <t>MESES</t>
  </si>
  <si>
    <t>AÑOS</t>
  </si>
  <si>
    <t xml:space="preserve">ENERO </t>
  </si>
  <si>
    <t>FEBRERO</t>
  </si>
  <si>
    <t>MARZO</t>
  </si>
  <si>
    <t>ABRIL</t>
  </si>
  <si>
    <t>MAYO</t>
  </si>
  <si>
    <t>JUNIO</t>
  </si>
  <si>
    <t>JULIO</t>
  </si>
  <si>
    <t>AGOSTO</t>
  </si>
  <si>
    <t>SEPTIEMBRE</t>
  </si>
  <si>
    <t>OCTUBRE</t>
  </si>
  <si>
    <t>NOVIEMBRE</t>
  </si>
  <si>
    <t>DICIEMBRE</t>
  </si>
  <si>
    <t>MES</t>
  </si>
  <si>
    <t>AÑO</t>
  </si>
  <si>
    <t>CÁLCULO</t>
  </si>
  <si>
    <t xml:space="preserve">UNIDAD DE MEDIDA </t>
  </si>
  <si>
    <t>TIPO DE INDICADOR</t>
  </si>
  <si>
    <t>META ANUAL</t>
  </si>
  <si>
    <t>FRECUENCIA MEDICION</t>
  </si>
  <si>
    <t>TENDENCIA</t>
  </si>
  <si>
    <t>OBJETIVOS DE CALIDAD</t>
  </si>
  <si>
    <t>ANÁLISIS DEL RESULTADO</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</si>
  <si>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</si>
  <si>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</si>
  <si>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</si>
  <si>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</si>
  <si>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</si>
  <si>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</si>
  <si>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</si>
  <si>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EVITAR</t>
  </si>
  <si>
    <t>REDUCIR</t>
  </si>
  <si>
    <t>COMPARTIR O TRANSFERIR</t>
  </si>
  <si>
    <t>ASUMIR</t>
  </si>
  <si>
    <t>AVANCE DEL INDICADOR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</si>
  <si>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</si>
  <si>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</si>
  <si>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</si>
  <si>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PROBABLE</t>
  </si>
  <si>
    <t>POSIBLE</t>
  </si>
  <si>
    <t>IMPROBABLE</t>
  </si>
  <si>
    <t>RARO</t>
  </si>
  <si>
    <t>RIESGOS ESTRATÉGICOS</t>
  </si>
  <si>
    <t>RIESGOS OPERATIVOS</t>
  </si>
  <si>
    <t>RIESGOS FINANCIEROS</t>
  </si>
  <si>
    <t>RIESGOS NORMATIVOS</t>
  </si>
  <si>
    <t>RIESGOS DE TECNOLOGÍA</t>
  </si>
  <si>
    <t>RIESGO DE IMAGEN</t>
  </si>
  <si>
    <t>RIESGOS AMBIENTALES Y DE SALUD OCUPACIONAL</t>
  </si>
  <si>
    <t>RIESGOS DE CORRUPCIÓN</t>
  </si>
  <si>
    <t>REGISTRO / EVIDENCIA</t>
  </si>
  <si>
    <t>DD</t>
  </si>
  <si>
    <t>MM</t>
  </si>
  <si>
    <t>Tecnología</t>
  </si>
  <si>
    <t>Adquisición de Bienes y Servicios</t>
  </si>
  <si>
    <t>AAAA</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</si>
  <si>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</si>
  <si>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</si>
  <si>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</si>
  <si>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</si>
  <si>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</si>
  <si>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</si>
  <si>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</si>
  <si>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</si>
  <si>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</si>
  <si>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</si>
  <si>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</si>
  <si>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</si>
  <si>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</si>
  <si>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</si>
  <si>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</si>
  <si>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</si>
  <si>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</si>
  <si>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</si>
  <si>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</si>
  <si>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</si>
  <si>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</si>
  <si>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</si>
  <si>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</si>
  <si>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</si>
  <si>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</si>
  <si>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</si>
  <si>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</si>
  <si>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</si>
  <si>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 xml:space="preserve">DEPENDENCIA </t>
  </si>
  <si>
    <t>RESPONSABLE</t>
  </si>
  <si>
    <t>FECHA INICIAL</t>
  </si>
  <si>
    <t>FECHA FINAL</t>
  </si>
  <si>
    <t>PRIMER PERIODO</t>
  </si>
  <si>
    <t>SEGUNDO PERIODO</t>
  </si>
  <si>
    <t>TERCER PERIODO</t>
  </si>
  <si>
    <t>CARGO GENERAL</t>
  </si>
  <si>
    <t xml:space="preserve">ASESOR  </t>
  </si>
  <si>
    <t>PROFESIONAL ESPECIALIZADO</t>
  </si>
  <si>
    <t>PROFESIONAL UNIVERSITARIO</t>
  </si>
  <si>
    <t>CONTRATISTA</t>
  </si>
  <si>
    <t>CASI CON CERTEZA</t>
  </si>
  <si>
    <t>DEFINICIONES</t>
  </si>
  <si>
    <t>EVALUACIÓN DEL RESULTADO</t>
  </si>
  <si>
    <t>ACCIONES PREVENTIVAS</t>
  </si>
  <si>
    <t>ACCIONES CORRECTIVAS</t>
  </si>
  <si>
    <t>NOMBRE DEL RIESGO</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</si>
  <si>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</si>
  <si>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</si>
  <si>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</si>
  <si>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</si>
  <si>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</si>
  <si>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</si>
  <si>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</si>
  <si>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</si>
  <si>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</si>
  <si>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</si>
  <si>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</si>
  <si>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</si>
  <si>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CALIFICACIÓN DEL IMPACTO</t>
  </si>
  <si>
    <t>CONTROLES EXISTENTES
(0,5 ó 1)</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</si>
  <si>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</si>
  <si>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</si>
  <si>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</si>
  <si>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</si>
  <si>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</si>
  <si>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</si>
  <si>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</si>
  <si>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</si>
  <si>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</si>
  <si>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</si>
  <si>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</si>
  <si>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</si>
  <si>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</si>
  <si>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</si>
  <si>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Código:208-PLA-Ft-05</t>
  </si>
  <si>
    <t>Estratégico</t>
  </si>
  <si>
    <t>Operativo</t>
  </si>
  <si>
    <t>Financieros</t>
  </si>
  <si>
    <t>Normativos</t>
  </si>
  <si>
    <t>Imagen</t>
  </si>
  <si>
    <t>Ambientales y de Salud Ocupacional</t>
  </si>
  <si>
    <t>Corrupción</t>
  </si>
  <si>
    <t>No existen controles, no son efectivos o no están documentados</t>
  </si>
  <si>
    <t>Pág. 4 de 4</t>
  </si>
  <si>
    <t>FECHA DE ACTUALIZACIÓN:</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</si>
  <si>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</si>
  <si>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</si>
  <si>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</si>
  <si>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</si>
  <si>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</si>
  <si>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</si>
  <si>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</si>
  <si>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EJE</t>
  </si>
  <si>
    <t>PROGRAMA</t>
  </si>
  <si>
    <t>PROYECTO PRIORITARIO</t>
  </si>
  <si>
    <t xml:space="preserve">PROYECTO DE INVERSIÓN </t>
  </si>
  <si>
    <t xml:space="preserve">FUENTE DE DATOS </t>
  </si>
  <si>
    <t xml:space="preserve">SEGUIMIENTO
</t>
  </si>
  <si>
    <t xml:space="preserve"> B</t>
  </si>
  <si>
    <t>%</t>
  </si>
  <si>
    <t>Versión: 5</t>
  </si>
  <si>
    <t>Vigente desde: 20/01/2017</t>
  </si>
  <si>
    <t>POLITICA DE ADMINISTRACION DE RIESGOS DE CORRUPCION</t>
  </si>
  <si>
    <t>NATURALEZA DEL CONTROL</t>
  </si>
  <si>
    <r>
      <rPr>
        <b/>
        <sz val="24"/>
        <rFont val="Arial"/>
        <family val="2"/>
      </rPr>
      <t xml:space="preserve">POLÍTICA DE ADMINISTRACIÓN DEL RIESGO
</t>
    </r>
    <r>
      <rPr>
        <sz val="24"/>
        <rFont val="Arial"/>
        <family val="2"/>
      </rPr>
      <t xml:space="preserve">
La Caja de la Vivienda Popular,  manteniendo la integralidad de sus procesos desarrolla para toda la entidad una Política de Administración del Riesgo, donde se identifican y administran los eventos potenciales que pueden afectar el logro de los resultados en sus estrategias hacia la consecución de las metas, ejecutando las políticas de la Secretaría del Hábitat en los programas de Titulación de Predios, Mejoramiento de Vivienda, Mejoramiento de Barrios y Reasentamientos Humanos. El ciclo de la gestión integral de riesgos comprende actividades de identificación, medición, control, monitoreo, comunicación y divulgación de los riesgos a todas las áreas de la organización, de manera que se cumpla con el propósito de mitigar la ocurrencia de impactos negativos, logrando así cumplir con la Misión de la Caja, ofreciendo a la población de estratos 1 y 2 o su equivalente,  que habita en barrios de origen informal o en zonas de riesgo una mejor calidad de vida.
</t>
    </r>
  </si>
  <si>
    <t>02- DEMOCRACIA URBANA</t>
  </si>
  <si>
    <t>Programa  14. Intervenciones Integrales del Hábitat</t>
  </si>
  <si>
    <t>P.P 471. Titulación de predios y gestión de urbanizaciones</t>
  </si>
  <si>
    <t>P.I  471. Titulación de predios y gestión de Urbanizaciones</t>
  </si>
  <si>
    <t>1. Fortalecer la gestión de la entidad a través de un talento humano comprometido que contribuya a la eficiencia, eficacia y efectividad administrativa y al cumplimiento de las metas institucionales al servicio de la población sujeta de atención. 2. Promover la cultura de transparencia y probidad en desarrollo de los objetivos y procesos de la entidad</t>
  </si>
  <si>
    <t>URBANIZACIONES Y TITULACIÓN</t>
  </si>
  <si>
    <t xml:space="preserve"> Cobro de Dadivas y/o favores para adelantar cualquier etapa y/o actividad del proceso.</t>
  </si>
  <si>
    <t>Manipulación de la información manifestada en: I) tráfico indebido;  o II)  guardar información valiosa para el desarrollo del proceso con el fin de favorecer a una de las partes, a cambio de una contraprestación.</t>
  </si>
  <si>
    <t>Favorecimiento a un contratista de obra, interventor y/o terceros, por parte del supervisor de la CVP,  frente a las modificaciones contractuales sin aval del comité Fiduciario y  pagos (anticipos)  sin soportes legales ni aprobaciones</t>
  </si>
  <si>
    <t>1. Fortalecer las finanzas territoriales aumentando la base predial y de valorización 2. Ingresar el flujo económico inactivo representado por el valor de la tierra y las mejoras construidas 3. Promover a más familias  en el sector formal  lo cual representa mayores ingresos al estado</t>
  </si>
  <si>
    <t>Favorecimiento a grupos invasores de predios avalados como zonas de cesión</t>
  </si>
  <si>
    <t>01- IGUALDAD DE CALIDAD DE VIDA</t>
  </si>
  <si>
    <t>4.4 - Familias protegidas y adaptadas al cambio climático</t>
  </si>
  <si>
    <t>Reducción de condiciones de amenaza y vulnerabilidad en la ciudad y respuesta a emergencias y desastres</t>
  </si>
  <si>
    <t>Reasentamiento de hogares localizados en zonas de alto riesgo no mitigable.</t>
  </si>
  <si>
    <t>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</si>
  <si>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REASENTAMIENTOS HUMANOS</t>
  </si>
  <si>
    <t>Apropiación por parte de un ciudadano (anterior arrendatario, beneficiario y/o tercero) de un valor causado por Relocalización Transitoria</t>
  </si>
  <si>
    <t>Cobro de dádivas y/o favores para adelantar cualquier etapa del proceso de reasentamientos por parte de personas internas o externas a la CVP.</t>
  </si>
  <si>
    <t>Violación en la aplicación de los procedimientos de Gestión Documental</t>
  </si>
  <si>
    <t>Asignación del Valor Único de Reconocimiento y Adquisición Predial a un mismo beneficiario</t>
  </si>
  <si>
    <t>Manipulación de la Base de Datos Misional</t>
  </si>
  <si>
    <t>Retraso en el proceso de reubicación definitiva</t>
  </si>
  <si>
    <t>Inviabilidad en la adquisición de los Predios en Alto Riesgo.</t>
  </si>
  <si>
    <t>Retrasos en los pagos de ayuda de relocalización transitoria</t>
  </si>
  <si>
    <t>43 - Modernización Institucional</t>
  </si>
  <si>
    <t>189 - Modernización administrativa</t>
  </si>
  <si>
    <t>404 -  Fortalecimiento institucional para aumentar la eficiencia de la gestión</t>
  </si>
  <si>
    <t>Prestar el Servicio a la Ciudadanía en condiciones óptimas de calidad, garantizando la accesibilidad, protección de los derechos de la ciudadanía y brindando una atención eficiente, oportuna y eficaz, promoviendo la participación e interacción permanente a través de los diferentes canales.</t>
  </si>
  <si>
    <t>SERVICIO AL  CIUDADANO</t>
  </si>
  <si>
    <t>Cobro por la realización de  trámites ante la CVP</t>
  </si>
  <si>
    <t>Tráfico de influencias</t>
  </si>
  <si>
    <t>1. Manejo político detrás del proceso de titulación paralelo al trabajo de la CVP con la comunidad. 
2. Legitimidad del evento generado por la costumbre de su uso por parte de la comunidad</t>
  </si>
  <si>
    <t>1. Facilidad para que la comunidad se afecte por engaños por parte de funcionarios y/o contratistas de la entidad. 
2. Perdida de información histórica de los procesos adelantados por la CVP</t>
  </si>
  <si>
    <t>1- Mal ejercicio de la profesión buscando un beneficio personal anteponiéndolo a las metas institucionales.
2.- Aprovechamiento de terceros para obtener beneficios económicos y/o políticos.</t>
  </si>
  <si>
    <t>Sanciones o procesos disciplinarios para la Entidad y/o Servidores Públicos.
Perdida de credibilidad y confianza de la  imagen de la Caja de Vivienda Popular por parte de la comunidad.</t>
  </si>
  <si>
    <t>Inadecuado seguimiento al cumplimiento de los contratos y de los pagos a la   Interventoría a través de la Fiduciaria Fidubogotá.</t>
  </si>
  <si>
    <t>Que se presenten negocios ilegales entre las partes que intervienen.</t>
  </si>
  <si>
    <t>Inadecuado seguimiento al cumplimiento al cronograma  de las actividades programadas para el logro de las entregas  de las zonas de cesión</t>
  </si>
  <si>
    <t>Invasión de terrenos urbanos, asentamientos de origen informal, desarrollos urbanísticos ilegales</t>
  </si>
  <si>
    <t>1. Los arrendatarios se trasladan de lugar  y no allegan el formato de terminación anticipada de contrato a la Dirección de Reasentamientos, contraviniendo así el Artículo 6 y 9 de la Resolución 740 de 2015. 
2. Generación de múltiples memorandos y resoluciones de asignación de pagos de relocalización transitoria.</t>
  </si>
  <si>
    <t>Desviación de recursos públicos</t>
  </si>
  <si>
    <t>1. Pagos para agilización de trámites gratuitos.
2. Desconocimiento de los beneficiarios de la gratuidad de los procesos.
3. Aprovechamiento de la necesidad de los ciudadanos para beneficio personal.</t>
  </si>
  <si>
    <t>Violación al debido proceso</t>
  </si>
  <si>
    <t>1. No hay una directriz normativa eficaz para el control de los archivos y articulación entre las áreas de archivo de la entidad.
2. No aplicación o incorrecta aplicación de las listas de chequeo para verificación de documentos que se archivan en los expedientes.</t>
  </si>
  <si>
    <t>1. No completitud de documentos requeridos para los diferentes procesos dentro de la Dirección: documentos de relocalización transitoria, avalúos, saneamiento de servicios públicos, actas de entrega de Predios en Alto Riesgo, actas de verificación de traslado, fichas sociales, certificados de tradición y libertad, cédula de ciudadanía, entre otros.
2. Extravío de documentos.
3. Extravío de expedientes.</t>
  </si>
  <si>
    <t>1. Base de Datos Misional no actualizada acorde a base de datos de generación de resoluciones para asignación de VUR y adquisición predial.
2. Expedientes no actualizados durante el proceso de asignación de VUR.
3. Desconocimiento de la norma: Decreto 511 de 2010 y Decreto 255 de 2013, que limitan la asignación doble de recursos a un mismo beneficiario.</t>
  </si>
  <si>
    <t>Actos disciplinarios/Ilegalidad</t>
  </si>
  <si>
    <t xml:space="preserve">Seguridad deficiente de los sistemas de información y programas informáticos usados para el tratamiento y procesamiento de datos.
</t>
  </si>
  <si>
    <t>Poca confiabilidad y/o pérdida de la información.
Retraso en el proceso de reasentamiento de los beneficiarios.
Reporte inexacto de cifras y metas a entes de control.</t>
  </si>
  <si>
    <t>1. Escasez de la oferta inmobiliaria VIP nueva y vivienda usada. 
2. No corresponsabilidad de las familias.
3. Retrasos en el cumplimiento de las fechas de entrega de proyectos propios de la Caja de la Vivienda Popular.
4. Imposibilidad de cierre financiero por falta de recursos de los beneficiarios.
5. Demora de los ciudadanos en el proceso de selección de vivienda.
6. No seguimiento a los procesos desde el área jurídica, social, financiera y de gestión inmobiliaria.</t>
  </si>
  <si>
    <t>Incumplimiento de las metas fijadas en el Plan de Desarrollo Distrital.
Inconformidad de los usuarios.
Incumplimiento de la misionalidad de la Dirección.</t>
  </si>
  <si>
    <t xml:space="preserve">1. Incumplimiento del procedimiento de Adquisición de Predios 208-REAS-Pr-04.
2. No saneamiento del predio por todo concepto (gravamen, condición o limitación al dominio), taponamiento y paz y salvo de servicios públicos domiciliarios.
3. Estudio de documentos negativo o no completitud de documentos.
4. Inexistencia de recursos disponibles para la adquisición de predios.
</t>
  </si>
  <si>
    <t xml:space="preserve">1. No poder realizar la entrega real de los predios en alto riesgo a nombre de la CVP a las entidades competentes (Secretaría de Ambiente). 
2. Detrimento patrimonial cuando las familias permanecen por largos periodos bajo la modalidad de Relocalización Transitoria.
3. Posible invasión de los predios ya adquiridos por la CVP.
4. Doble reasentamiento.   </t>
  </si>
  <si>
    <t>1. Retrasos en la proyección de resoluciones y memorandos de pago por concepto de la ayuda temporal de relocalización.
2. Errores en la expedición del acto administrativo para asignación de ayuda de relocalización.
3. Inconsistencia en la información de la cuenta bancaria a realizar el depósito y/o cédulas.
4.  Los beneficiarios no notifican oportunamente a la Dirección de Reasentamientos sobre los cambios en los datos del arrendador y/o terminaciones anticipadas.</t>
  </si>
  <si>
    <t xml:space="preserve">1. Incumplimiento en el pago de la ayuda temporal.
2. Giros a arrendadores que no cuentan con contratos vigentes con beneficiarios del programa.
3. Dobles giros por concepto del pago de la ayuda temporal de relocalziación transitoria. </t>
  </si>
  <si>
    <t>El ciudadano desconoce que los servicios de la CVP son gratuitos.
La información que se brinda a la ciudadanía relacionada con los trámites  no es veraz y oportuna.</t>
  </si>
  <si>
    <t xml:space="preserve">Pérdida de imagen de la entidad
Pérdida de confianza  y credibilidad en la entidad
</t>
  </si>
  <si>
    <t>Contar con información privilegiada y reservada de la entidad respecto de los productos de cada dirección  misional de la CVP</t>
  </si>
  <si>
    <t xml:space="preserve">Que se asignen los beneficios a personas que no son acreedoras del derecho </t>
  </si>
  <si>
    <t xml:space="preserve">Acompañamiento permanente, por parte del grupo social y jurídico de la Dirección, a las comunidades, de manera que se tenga claridad en la gratuidad de los trámites y servicios ofrecidos por la CVP. </t>
  </si>
  <si>
    <t>PREVENTIVO</t>
  </si>
  <si>
    <t>1. Socialización de acuerdos éticos a  todo el personal
2. Divulgación de los servicios gratuitos de la entidad  a través de la Página Web, volantes y atención al cliente
3. Generar obligatoriedad en el uso y registro de información de la gestión realizada por funcionarios y contratistas en los aplicativos  como únicos  medios oficiales del manejo de la información del proceso.</t>
  </si>
  <si>
    <t>Aplicación del Manual de Operaciones de la Fiducia</t>
  </si>
  <si>
    <t>Aplicación de los requisitos jurídicos, legales y de urbanizaciones para cada una de las entidades que intervienen en el proceso</t>
  </si>
  <si>
    <t xml:space="preserve">1. Identificación de terminación de contratos mes a mes.
2. Identificación de los beneficiarios que registran doble pago.
3. Definir términos en las normas y procedimientos con el fin de establecer tiempos de entrega de la documentación. </t>
  </si>
  <si>
    <t>CORRECTIVO</t>
  </si>
  <si>
    <t xml:space="preserve">1. Actualización de lista de chequeo de documentos que contiene el expediente.
2. Uso del Formato de Entrega y Recepcón de Expedientes 208-DGC-Ft-01
2. Establecer puntos de control en la aplicación del Procedimiento Para Organización Documental 208-SADM-Pr-31
</t>
  </si>
  <si>
    <t>1. Revisión de Base de Datos Misional.
2. Revisión de Base de Datos del área de Procedimientos.</t>
  </si>
  <si>
    <t>1. Diseño de perfiles de usuarios con permisos según sus necesidades contractuales.
2. Desarrollo de plataforma informática y migración de datos al actual programa de relocalización transitoria.</t>
  </si>
  <si>
    <t>1. Construcción de un portafolio inmobiliario para ofertar proyectos propios y privados a los beneficiarios del programa.
2. Cruce de bases de datos del área de Procedimientos, Social y Gestión Inmobiliaria con el fin de priorizar a las familias que cuentan con asignación de VUR para citar a recorridos inmobiliarios para realizar selección de vivienda.
3. Realizar seguimiento desde el área de Planeación de la Dirección de Reasentamientos, al cumplimiento oportuno de las actividades y metas consignadas en los planes de trabajo de las áreas que componen la misional.
4. Coordinación con la dirección de Urbanización y Titulación para la entrega las unidades habitacionales.</t>
  </si>
  <si>
    <t>1. Solicitud de saneamiento de servicios públicos y subsanación de documentos para dar viabilidad técnica, jurídica y administrativa a la adquisición de los predios.
2. Modificación y socialización del procedimiento de Adquisición de Predios a funcionarios y contratistas de la Dirección de Reasentamientos.
3. En caso de no completitud de documentos para dar viabilidad al proceso, el área responsable solicitará al benficiario la subsanación de los mismos.
4. Solicitud de trámite para liberación de recursos y apropiación a la meta de adquisición predial.</t>
  </si>
  <si>
    <t>1. Revisión de una muestra de las resoluciones y memorandos generados por ayudas de pago de relocalización transitoria.
2. Solicitar la actualización de datos a los beneficiarios del programa.
3. Actualizar los datos de los  arrendatarios y arrendores en la Plataforma de Relocalización Transitoria.</t>
  </si>
  <si>
    <t xml:space="preserve">Pieza comunicativa establecida para los diferentes módulos del proceso a la vista de los ciudadanos. Informar al finalizar el servicio prestado al ciudadano verbalmente sobre la gratuidad del mismo.
</t>
  </si>
  <si>
    <t>Gestionar y elaborar con la oficina de comunicaciones, piezas audivisuales informando a la ciudadania los trámites y servicios que ofrece la CVP, con los requisitos para acceder a cada uno de ellos, esto de acuerdo a las funciones realizadas en las Misionales.</t>
  </si>
  <si>
    <t>Procedimientos y Requisitos de Titulación.</t>
  </si>
  <si>
    <t>(Número de Informes Realizados / Número de Informes Proyectados )*100</t>
  </si>
  <si>
    <t>PORCENTAJE</t>
  </si>
  <si>
    <t>1. Realizar el seguimiento a los procesos de Pertenencia a través de los juzgados y revisión de actuaciones de abogados externos. 2. Revisión permanente de la actualización de los procedimientos</t>
  </si>
  <si>
    <t>Registros de reunión 
Registro de asistencia 
Registros fotográficos
Correos Electrónicos</t>
  </si>
  <si>
    <t>Socialización Realizada</t>
  </si>
  <si>
    <t>No. DE PERSONAS</t>
  </si>
  <si>
    <t>1. Realizar socialización de los compromisos establecidos en el acuerdo ético de la Dirección.</t>
  </si>
  <si>
    <t xml:space="preserve">Actas de Comités Fiduciarios </t>
  </si>
  <si>
    <t>Revisión y aprobación de las modificaciones contractuales por parte del Comité Directivo del fideicomiso</t>
  </si>
  <si>
    <t>Seguimiento al cronograma para la entrega de las zonas de cesión</t>
  </si>
  <si>
    <t xml:space="preserve">(Número de zonas de cesión entregadas / Número de zonas de cesión, según proyecto de inversión 471 </t>
  </si>
  <si>
    <t>Revisión y seguimiento de las actividades formuladas</t>
  </si>
  <si>
    <t>Plataforma de Relocalización Transitoria</t>
  </si>
  <si>
    <t>No. de giros dobles  de relocalización / No. de giros efectivos de relocalización *100</t>
  </si>
  <si>
    <t>Porcentaje (%)</t>
  </si>
  <si>
    <t>1. Actualización del procedimiento 208-REAS-Pr-06 Relocalización Transitoria para la inclusión de puntos de control con el fin de evitar la recurrencia del evento.
2. Reducir a cero el número de pagos dobles.</t>
  </si>
  <si>
    <t>1. Notificar a los beneficiarios para hacer la subsanación correspondiente.
2. Hacer los trámites internos correspondientes para la devolución de los recursos públicos.  
3. Proyección de propuesta de modificación a la resolución 740 de 2015.
4. Modificación del procedimiento 208-REAS-Pr-06 Relocalización Transitoria, identificando puntos de control para evitar la recurrencia del evento.</t>
  </si>
  <si>
    <t>N/A</t>
  </si>
  <si>
    <t>N° de jornadas de capacitación y socialización de casos sobre corrupción realizadas/ N° solicitudes a Control Interno para realizar jornadas de capacitación y sensibilización sobre corrupción *100</t>
  </si>
  <si>
    <t>Dos jornadas de capacitación y sensibilización sobre corrupción realizadas</t>
  </si>
  <si>
    <t>1. Solicitar a Control Interno jornadas de capacitación y sensibilización sobre corrupción</t>
  </si>
  <si>
    <t xml:space="preserve">Diagnósticos realizados sobre gestión documental </t>
  </si>
  <si>
    <t>Procedimientos del Proceso de Reasentamientos actualizados, socializados e implementados con puntos de control para garantizar el uso adecuado de los documentos</t>
  </si>
  <si>
    <t>Unidad</t>
  </si>
  <si>
    <t>4 Procedimientos del Proceso de Reasentamientos actualizados, socializados e implementados con puntos de control para garantizar el uso adecuado de los documentos</t>
  </si>
  <si>
    <t>1. Digitalización de documentos.
2. Jornadas de contingencia para organización, actualización y digitalización de expedientes.
 3. Continuar con el establecimiento de puntos de control para verificar el debido proceso.
4. Actualizar, socializar e implementar  los procedimientos del Proceso de Reasentamientos  con puntos de control para garantizar el uso adecuado de los documentos.
5. Inventario del área de archivo y gestuión documental.
6. Socialización del Procedimiento para Organización Documental 208-SADM-Pr-31
7. Actualización de procedimientos de la Dirección de Reasentamientos.</t>
  </si>
  <si>
    <t>Base de Datos de Procedimientos</t>
  </si>
  <si>
    <t>N° de expedientes que presentaron inconsistencia en la información y fueron depurados/Total de expedientes que presentaron inconsistencia en la información *100</t>
  </si>
  <si>
    <t>Expedientes que presentaron inconsistencia en la información y fueron depurados</t>
  </si>
  <si>
    <t>1. Adelantar un estudio de documentos con el fin de subsanar la documentación faltante y depurar la información de los expedientes.</t>
  </si>
  <si>
    <t>Base de Datos Misional
Plataforma de Relocalización Transitoria</t>
  </si>
  <si>
    <t xml:space="preserve">N° de migraciones de Base de Datos Misional y Base de Datos de Procedimientos a Plataforma de Relocalización Transitoria/ N° de migraciones de Base de Datos Misional y Base de Datos de Procedimientos a Plataforma de Relocalización Transitoria programadas *100
</t>
  </si>
  <si>
    <t>1. Migración de Base de Datos Misional a Plataforma de Relocalización Transitoria.
2. Migración de la Base de Datos de Procedimientos a Plataforma de Relocalización Transitoria.</t>
  </si>
  <si>
    <t>Bimestral</t>
  </si>
  <si>
    <t xml:space="preserve">1. Desarrollo informático para migración de la Base de Datos Misional.
2. Diseño del proceso de procedimientos para desarrollo informático y consulta de datos en tiempo real. </t>
  </si>
  <si>
    <t>Base de Datos Misional
Base de datos de Gestión Inmobiliaria
Base de datos de Procedimientos</t>
  </si>
  <si>
    <t>No. De Actas de Entrega de PAR
No. De Actas de Verificación de Traslado
No. De Hogares con Selección de Vivienda</t>
  </si>
  <si>
    <t>1. 419 Familias con Selección de Vivienda.
2. Que las familias que realicen selección de vivienda, se reasienten definitivamente en los proyectos: Colores de Bolonia, Ícaro, Torres de San Rafael, Portón de Buenavista, Arborizadora Mz 54, Arborizadora Mz 55 y La Casona.</t>
  </si>
  <si>
    <t>1. Actualización de folleto de oferta inmobiliaria.
2. Planear recorridos inmobiliarios semanales (todos los jueves) y citar a los beneficiarios que cuentan con VUR para que conozcan los proyectos y posteriormente realicen la selección de vivienda.
3. Visitas sociales semanales a los beneficiarios con el fin de mantenerlos informados sobre el estado del proceso y la corresponsabilidad que el mismo acarrea.</t>
  </si>
  <si>
    <t>Base de Datos Misional
PREDIS</t>
  </si>
  <si>
    <t>No. De Predios Adquiridos
No. De Estudios de Documentos para Adqusición de Predios</t>
  </si>
  <si>
    <t>Adquirir 8 predios en alto riesgo</t>
  </si>
  <si>
    <t>1. Dar continuidad a los procesos mediante la solicitud oportuna de subsanación de documentos.
2. Actualización del procedimiento de Adquisición Predial.
3. Seguimiento al Plan Anual de Adquisiciones.</t>
  </si>
  <si>
    <t>No. De giros efectivos
No. De Memorandos de pago generados correcta y oportunamente
No. De Resoluciones de pago de ayuda de relocalización transitoria generadas correcta y oportunamente</t>
  </si>
  <si>
    <t>Atender al 100% de las familias en el porgrama de relocalización transitoria</t>
  </si>
  <si>
    <t>Mensual</t>
  </si>
  <si>
    <t>1. Avanzar en el desarrollo informático de la Plataforma de Relocalización con el fin que se generen alertas con fechas vencimiento de los pagos a realizar.
2. Modificación al Procedimiento de Relocalización Transitoria. 
3. Modificación a la Resolución 0740 de 2015. 
4. Muestreo de resoluciones y memorandos de pago con el fin de hacer seguimiento a la corrección oportuna de los datos errados.</t>
  </si>
  <si>
    <t>Normativa vigente, politica pública del servicio al ciudadano.</t>
  </si>
  <si>
    <t>No. De ciudadanos atendidos/ No. De ciudadanos informados y registrados en el aplicativo SIMA</t>
  </si>
  <si>
    <t>Cuatrimestral</t>
  </si>
  <si>
    <t>Emitir un informe cuatrimestral indicando a   cuantos ciudadanos atendidos se les informó sobre la gratuidad del servicio.</t>
  </si>
  <si>
    <t>Objetivos estatégicos de las áreas misionales</t>
  </si>
  <si>
    <t>Número de videos realizados y publicados</t>
  </si>
  <si>
    <t>Videos realizados</t>
  </si>
  <si>
    <t>Se efectuaron 40 reuniones con la comunidad con el fin de efectuar seguimiento a los tiempos alcanzados para cada uno de los procesos de titulaciòn. Ver actas escaneadas.</t>
  </si>
  <si>
    <t xml:space="preserve">Se está actualizando el Acuerdo Ético de la Entidad, para tener en cuenta puntos importantes de gestión, de cada una de las Misionales, de manera que se socialice con todo el equipo de la Dirección de Titulación. </t>
  </si>
  <si>
    <t>Para el primer cuatrimestre se programaron 8 reuniones, las cuales fueron realizadas, según Actas Nos. 96 al 05</t>
  </si>
  <si>
    <t>Se notifico a los beneficiarios, cuando se requería para efectuar subsanaciones. 
No se realizaron dobles giros en relocalización transitoria.</t>
  </si>
  <si>
    <t xml:space="preserve">Se realiza la actualización de los expedientes y digitalización de la documentación de acuerdo a las solicitudes de los funcionarios. 
El coordinador del archivo de Reasentamientos, realiza la socialización de la organización documental, a los funcionarios de archivo de REAS.
Se han digitalizado expedientes,  de acuerdo a la demanda de quien lo solicite en la Dirección - REAS . </t>
  </si>
  <si>
    <t>Se realizó la revisión de 319 expedientes para el estudio de documentos.
Se efectúo capacitación para sensibilizar al equipo social de la Dirección de Reasentamientos, sobre la correcta utilización del formato.</t>
  </si>
  <si>
    <t>Se realizó la migración de la tabla definitiva (Base de datos Misional) donde se encuentran los nombres de los beneficiarios y datos del PAR.</t>
  </si>
  <si>
    <t>1. El área de Comunicaciones de la CVP, ha realizado folletos sobre la oferta inmobiliaria. 
2. Se realizaron 17 recorridos inmobiliarios
3. El equipo social  ha realizado 79 visitas a los beneficiarios.</t>
  </si>
  <si>
    <t xml:space="preserve">Se realizó la revisión del procedimiento de Adquisición de Predios, el cual será enviado para validación y publicación en la carpeta de Calidad. 
El Plan de anual de adquisiciones es revisado diariamente, si existen ajustes se solicita a la Oficina Asesora de Planeación, para dejar el contenido correcto. 
La Oficina Asesora de Planeaciónal, semanalmente realiza consiliación con quien corresponda para valdiación de datos. </t>
  </si>
  <si>
    <t xml:space="preserve">El número total de modificatorias elaboradas que implicaron ajustes en el aplicativo de relocalización corresponde a la suma de 119. 
 </t>
  </si>
  <si>
    <t>Se ajusto el campo de campo - "Registro de los ciudadanos" en la herramienta SIMA, de manera que se tenga información sobre cuantos ciudadanos han sido informados de la gratuidad de los servicios, el cual tiene reporte mensual.
Se realiza reunión con la Oficina de las TIC'S, donde se gestiona   ajuste de la  herramienta  SIMA .</t>
  </si>
  <si>
    <t xml:space="preserve">Se realizó reunión con la Oficina Asesora de Comunicaciones, donde  se gestionó la elaboración conjunta de  piezas audiovisuales, dando a conocer a la ciudadanía  los proyectos que competen a cada Dirección Misional de  la entidad. 
Se establecen fechas de entrega y emisiones en el punto de Servicio al Ciudadano de la Caja de la Vivienda Popular
Reunión efectuada el  04 de abril . </t>
  </si>
  <si>
    <t>Se efectuaron reuniones con la comunidad con el fin de efectuar seguimiento a los tiempos alcanzados para cada uno de los procesos de titulaciòn. Ver actas escaneadas en  serv-cv11/calidad/35.participaciònciudadana/evidencias/urbanizacionesytitulaciòn/2017</t>
  </si>
  <si>
    <t>1. Se han efectuado un total de 27 llamadas por medio de las cuales se notifica a los beneficiarios de la ayuda de Relocalización Transitoria el cual es un requerimiento para surtir subsanación de contratos de arrendamientos y anexos.
2. En coordinación con el área social se han realizado llamadas y visitas a beneficiarios y arrendadores requiriendo devolución de recursos asignados por concepto de ayuda temporal. Tres arrendadores han realizado devolución de los recursos asignados por concepto de ayuda temporal.
3. Se está realizando la modificación del decreto 255 del 2013, razón por la cual no se procederá por ahora a la modificación de la resolución 740 del 2015.
4. El 19 de mayo se realizó la publicación en la carpeta de calidad del Procedimiento de Relocalización Transitoria. Con radicado número 2017IE7070.</t>
  </si>
  <si>
    <t xml:space="preserve">Se envió memorando con radicado No 2017IE6689 a control interno solicitando capacitación y sensibilización sobre corrupción para los funcionarios de la dirección de Reasentamientos.
En memorando con radicado No 2017IE9472 se informa que el día 28 de junio del 2017 se realizará capacitación sobre Corrupción. </t>
  </si>
  <si>
    <t>1. La digitalización de la documentación se realiza de acuerdo a las solicitudes de los funcionarios. Se han organizado y actualizado 2995 expedientes.
2. En la modificación de los procedimientos de la Dirección se han establecido diferentes puntos de control con el fin de verificar el debido proceso.
3. Se realizó la modificación de 4 procedimientos los cuales fueron socializados en capacitación el día 28 de agosto del 2017. 
4. Mensualmente se realiza un reporte sobre la gestión realizada en el área de archivo. Falta 9626 expedientes por actualizar.
5. El cordinador de archivo envía correo electrónico con fecha 9 de mayo socializando el Procedimiento para Organización Documental. La Oficina Asesora de Planeación el 07 de junio del 2017 realizó capacitación al personal de archivo sobre la guía para el manejo y organización de archivos de gestión 2016. Memorando con radicado 2017IE8692.
6. Se realizó la actualización de 4 procedimientos de la Dirección ( Reubicación Definitiva, Cuentas de Ahorro Programado, Relocalización Transitoria y Adquisición Predial).</t>
  </si>
  <si>
    <t>Se realizaron 133 estudios de documentos de los beneficiarios.</t>
  </si>
  <si>
    <t xml:space="preserve">1. El proceso de migración de la Base de Datos (BD) misional de la Dirección de Reasentamientos se realizó satisfactoriamente en el nuevo motor de base de datos PostgreSQL, donde quedo un total de 97 tablas. 
2. En la nueva plataforma ya se tienen diseñados la Ficha de caracterización, Ficha de Reconocimiento, Estudio de Títulos, Estudio de Títulos por 511, La información general del beneficiario y del Predio en Alto Riesgo, la opción de búsqueda de beneficiarios y núcleo familiar, se tiene la opción de consultar Relocalización Transitoria </t>
  </si>
  <si>
    <t>1. El área de Comunicaciones de la CVP, ha realizado folletos sobre la oferta inmobiliaria, los cuales son utilizados en los recorridos.
2. Se realizaron 17 recorridos inmobiliarios y 115 familias han seleccionado vivienda.
3. El equipo social  ha realizado 1061 visitas a los beneficiarios.</t>
  </si>
  <si>
    <t>1. Se realizaron 133 estudios de documentos de los beneficiarios.
2. El 26 de abril con memorando 2017EE5912 se envía a Planeación el Procedimiento de Adquisición de Predio, el cual ya se encuentra publicado en la carpeta de calidad.
3. En el PAA se realiza un seguimiento diario de los movimientos, solicitudes de Viabilidad, solicitudes de CDP, por linea componente, fuente y meta, se verifica que los valores y los saldos estén acorde con lo que aparece registrado en predis, y cualquier modificación, movimiento o traslado se debe realizar tambien. Con la informacion que hay en el PAA se realiza una conciliación con predis con el fin de verificar los montos, saldos y presupuesto disponible, de cada meta, cada linea y cada componente. Cada lunes se realiza un informe de seguimiento presupuestal, cuyos insumos son los archivos descargados de predis y las viabilidades solicitadas y registradas en el seguimiento al PAA, el cual es entregado a la Dirección de Reasentamientos para el segumiento a la ejecución presupuestal.</t>
  </si>
  <si>
    <t>1. El desarrollo de la plataforma de Relocalización Transitoria se encuentra terminado. Los ajustes o cambios que se lleguen a efectuar son de acuerdo a los requerimientos del equipo de relocalización y/o a las necesidades que surjan. Esta herramienta se encuentra en proceso de soporte. Se generan alertas  con el fin de no realizar dobles asiganciones ni pagos.
2. EL 19 de Mayo se realizo la publicación y socialización del Procedimiento Relocalización Transitoria. Con radicado numero 2017IE7070.
3. Se está realizando la modificación del decreto 255 del 2013, razón por la cual no se procederá por ahora a la modificación de la resolución 740 del 2015.
4. Se han elaborado 77 resoluciones modificatorias , en las cuales fueron corregidos errores de actos administrativos mediante las cuales se asigna la ayuda de Relocalización Transitoria.</t>
  </si>
  <si>
    <t>Actas de reuniones escaneadas, se encuetran en el archivo de calidad 2017</t>
  </si>
  <si>
    <t>Notificación de Subsanaciones.
Registro de visitas del área social.
Procedimiento de Relocalización Transitoria publicado en calidad.</t>
  </si>
  <si>
    <t>Correos electrónicos
Capacitación realizada el día 28 de agosto donde se socializaron los procedimientos. 
Lista de asistencia de la capacitación 
Publicación de los procedimientos en la carpeta de calidad de la Entidad.</t>
  </si>
  <si>
    <t>Listado de asistencia 
Formato 208-REAS-Ft-69 - LISTA DE CHEQUEO PARA ESTUDIO DE DOCUMENTOS, publicado en la carpeta de Calidad.
Soportes enviados por el área social sobre subsanaciones realizadas.</t>
  </si>
  <si>
    <t>Aplicativo de Relocalización Transitoria 
Base misional de la Dirección para consulta.
Informe de gestión semestral sobre SIG. (26-07-207)
Capacitación realizada los días 27 de julio, 8 y 24 de agosto sobre el proceso de implementación del Sistema de Información Geográfica de la Dirección.
El 24 de agosto se realizó capacitación sobre el aplicativo movil de la ficha de caracterización social.
Listado de asistencia a las capacitaciones.</t>
  </si>
  <si>
    <t>Correos electrónicos con los folletos que se le reparten a los beneficiarios.
Correos electrónicos con los reportes realizados por Gestión Inmobiliaria.
Correos electrónicos con los reportes realizados por el área social.</t>
  </si>
  <si>
    <t>Correos electrónicos con los reportes realizados por el área social.
Publicación en la carpeta de calidad del Procedimientos de Adquisición Predial.
Correo electrónico del área financiera con el reporte del Plan Anual de Adquisiciones.</t>
  </si>
  <si>
    <t>Informe de gestión semestral sobre SIG. (26-07-207)
Publicación del Procedimiento de Relocalización Transitoria en la carpeta de calidad de la Entidad. 
Correos electrónicos con soportes enviados por el área de Relocalización.</t>
  </si>
  <si>
    <t>Herramienta SIMA ajustada
Acta de Reunión</t>
  </si>
  <si>
    <t xml:space="preserve">Acta de Reunión </t>
  </si>
  <si>
    <t xml:space="preserve">
La modificación de la Resolución 740 del 2015 no se puede llevar a cabo hasta tanto no quede en firme la modificación del decreto 255 del 2013.</t>
  </si>
  <si>
    <t>PROGRAMA PLAN DE DESARROLLO: 14 - Intervenciones integrales del Hábitat</t>
  </si>
  <si>
    <t>PROYECTO PRIORITARIO PLAN DE DESARROLLO: 134 - Intervenciones integrales del Hábitat</t>
  </si>
  <si>
    <t>PROYECTO DE INVERSIÓN: 7328 - Mejoramiento de vivienda en sus condiciones físicas y de habitabilidad en los asentamientos humanos priorizados en área urbana y rural</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</si>
  <si>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</si>
  <si>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MEJORAMIENTO DE VIVIENDA</t>
  </si>
  <si>
    <t xml:space="preserve">Uso indebido de los recursos del subsidio por parte del oferente. </t>
  </si>
  <si>
    <t>Cobro por la asistencia técnica para el trámite de actos de reconocimiento y/o Licencias de Construcción en el periodo ante curadurías urbanas</t>
  </si>
  <si>
    <t>Debilidades del ejercicio de supervisión e interventoría, manifestados en: 
1) Insuficientes controles aplicados en el desarrollo de las obras, por parte de los (las) supervisores (as) y de los interventores (as);
2) cambio de uso de los recursos en obra, sin previa autorización; 
3) los oferentes desde su empresa no emplean el personal necesario y capacitado tanto para obra, como para la parte  administrativa.</t>
  </si>
  <si>
    <t>Perdida de Imagen Institucional.
Investigaciones y sanciones por los entes de control. 
Obras inconclusas</t>
  </si>
  <si>
    <t>Insuficiente comunicación interna y externa para dar a conocer la gratuidad de los servicios prestados por la CVP</t>
  </si>
  <si>
    <t>Pérdida de imagen institucional
Sanciones y/o multas
Investigaciones ante entes de control</t>
  </si>
  <si>
    <t xml:space="preserve">Verficar, por medio de las visitas de supervision a la interventoria de las obras  por parte de los supervisores técnicos y sociales de la Dirección de Mejoramiento de Vivienda, en las areas priorizadas por la Secretaria Distrital del Hábita, reportando las inconsistencias, de ser el caso, en las Actas de Inspección de obra. </t>
  </si>
  <si>
    <t xml:space="preserve">Informar a la ciudadanía de la gratuidad de los trámites,  mediante la atención de  solicitudes para asistencia técnica de actos de reconocimiento y/o Licencias de Construcción.
</t>
  </si>
  <si>
    <t>FUSS</t>
  </si>
  <si>
    <t xml:space="preserve">No. de  Visitas de seguimiento técnico y social de hogares beneficiacarios / No. total de visitas programadas .
</t>
  </si>
  <si>
    <t>Visitas</t>
  </si>
  <si>
    <t xml:space="preserve">N° de solicitudes para asistencia técnica de trámite de actos de reconocimiento y/o Licencias de Construcción en el periodo/ N° de solicitudes estimadas para asistencia técnica en el periodo. 
</t>
  </si>
  <si>
    <t>Asistencias</t>
  </si>
  <si>
    <t>Realizar tres visitas de seguimiento a las obras una al inicio otra en la ejecución y la última para el cierre de la obra.</t>
  </si>
  <si>
    <t xml:space="preserve">Fortalecer la estrategia social y de comunicación institucional hacia beneficiarios directos (poseedores y propietarios) y comunidad en general a través de la asistencia técnica prestada por la CVP, para el trámite de actos de reconocimiento y/o Licencias de Construcción ante curadurías Urbanas
Concientizar al grupo encargado de la Asistencia Técnica de la Dirección de Mejoramiento de Vivienda, sobre la transparencia y ética que debe mantenerse en el manejo de los trámites. </t>
  </si>
  <si>
    <t>Actas de visitas 208-MV-Ft-38 ATENCIÓN INDIVIDUAL - VISITA DOMICILIARIA Y DE CONCERTACION, 208-MV-Ft-03 ACTA DE INSPECCIÓN DE OBRA Y 208-MV-Ft-120 - ACTA SUPERVISIÓN A LAS ACTIVIDADES DE INTERVENTORIA V3</t>
  </si>
  <si>
    <t>Boleta de Radicación del expediente ante Curaduría Urbana.</t>
  </si>
  <si>
    <t>07- GOBIERNO LEGÍTIMO, FORTALECIMIENTO LOCAL Y EFICIENCIA</t>
  </si>
  <si>
    <t>43- Modernización Institucional</t>
  </si>
  <si>
    <t>189 - Modernización Administrativa</t>
  </si>
  <si>
    <t>Administrar el flujo de información de la entidad, a través de la implementación de lineamientos y mecanismos de control que permitan guardar la debida confidencialidad, integridad y disponibilidad de la información.</t>
  </si>
  <si>
    <t>GESTIÓN DOCUMENTAL</t>
  </si>
  <si>
    <t>Pérdida o fuga de información asociada con malas prácticas o con fines de obtención de beneficios particulares.</t>
  </si>
  <si>
    <t xml:space="preserve">Administrar y desarrollar el talento humano de la Caja de la Vivienda Popular mediante el fortalecimiento de sus competencias y el mejoramiento de las condiciones de trabajo con el propósito de tener una planta de personal competente en el marco de un ambiente laboral seguro que garantice la calidad en la prestación de los servicios y el desempeño de los procesos de la  Entidad  </t>
  </si>
  <si>
    <t>GESTIÓN DEL TALENTO HUMANO</t>
  </si>
  <si>
    <t>Posesión indebida en empleos de la planta de personal: (se presentaría ante la 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concertados de forma tal que se altere ilícitamente dicho proceso, así como ante la emisión de certificados o constancias ficticias de capacitaciones o estudios realizados, lo que genera sanciones, quejas, mala prestación de los  servicios que se proveen, daño a la imagen institucional; insatisfacción en las personas que participan de los procesos, bajo impacto de las acciones de la misión de la Caja de la Vivienda Popular y procesos de formación adicionales para suplir los vacíos.)</t>
  </si>
  <si>
    <t xml:space="preserve">Archivos desorganizados por falta de aplicación de instrumentos archivísticos regulados por normas vigentes </t>
  </si>
  <si>
    <t xml:space="preserve">Pérdida de documentación que impida la toma de decisiones o el cumplimiento de la misión de la Entidad. 
Pérdidas económicas en procesos judiciales por ausencia de material probatorio. </t>
  </si>
  <si>
    <t xml:space="preserve">1. Tráfico de influencias.
2. La persistencia en Colombia del sistema de patronazgo o de libre disposición de
los cargos públicos.
3. Que no se realicen los controles a la verificación de requisitos previo al nombramiento y posesión de los empleados públicos.
</t>
  </si>
  <si>
    <t>1. Ineficiencia en las actividades desempeñadas por el servidor público que no cuente con el perfil para el desempeño del cargo, afectando el desempeño del proceso y esto se refleje en la cadena de valor de la Entidad.
2. Impacto negativo en el clima organizacional de la Entidad.
3. Que el nivel de prestigio y credibilidad de la Entidad se deteriore generando un efecto bola de nieve, impactando negtivamente.</t>
  </si>
  <si>
    <t>1. Que no se apliquen controles sobre la documentación recibida y expedida por la Caja de la Vivienda Popular en el marco de su función como empleador.
2. Desorden en las bases de datos y sistema dispuesto para la administración de personal y sus nóminas.
3. Carencia de sensibilización en valores, moral y ética del servidor o candidato a empleado público.
4. Desconocimiento de la normatividad en materia disciplinaria a efectos de presentar información falsa.</t>
  </si>
  <si>
    <t xml:space="preserve">1. Que el nivel de prestigio y credibilidad de la Entidad se deteriore generando un efecto bola de nieve, impactando negtivamente.
2. Indagaciones e investigaciones derivadas de la acción u omisión de la falta, finalizando con sanciones de tipo administrativo, penal y disciplinario.
3. </t>
  </si>
  <si>
    <t xml:space="preserve">Implementacion de procedimientos del subsistema interno de Gestión documental y archivos, así como de instrumentos archivísticos regulados por normativa vigente. </t>
  </si>
  <si>
    <t>En el proceso de vinculación de los funcionarios de la Caja de la Vivienda Popular, se realiza la verificación de requisitos que determina si la persona cumple con el perfil para su respectiva posesión, para lo cual se utilizan las siguientes herramientas en el control establecido:
1. Protocolos o proccedimiento de vinculación o provisíón de empleos que se haya establecido para el proceso de conformidad con el marco jurídico vigente. (Si aplica)
2. Manual Específico de Funciones y Competencias Laborales.
3. Apliacación del formato de verificación de requisitos mínimos de conformidad con el anterior punto.
4. Verificación y validación de los antecedentes judiciales, fiscales y disciplinarios del candidato o postulante a empleado público</t>
  </si>
  <si>
    <t>En el proceso de recepción de novedades:
1. validación y verificación de las mismas en el proceso de cargue de novedades de nómina.
Certificaciones expedidas
2. Adecuación y garantía del sistema dispuesto por la Entidad para la expedición de certificaciones laborales con número consecutivo.
3. Certificaciones por fuera del Sistema con consecutivo uniforme al del Sistema para la administración de personal.</t>
  </si>
  <si>
    <t>Visitas del Equipo del SIGA a los Archivos de Gestión.</t>
  </si>
  <si>
    <t>Número de visitas efectivamente realizadas / Número de visitas programas
Nota:  por cada dependencia se realizará durante la vigencia, dos visitas.</t>
  </si>
  <si>
    <t>1. Actos Administrativos de los protocolos de vinculación establecidos por la Entidad o Autoridd competente (Si aplica).
2. Documentación dispuesta en el Sistema Integrado de Gestión de la Entidad, referente a los Manuales Específicos de Funciones y el formato de verificación de requisitos mínimos; existentes y vigentes.
3. Base de datos de la Policia Nacional de Colombia, Registraduría Nacional del Estado Civil, Contraloría General de la República y Procuraduría General.</t>
  </si>
  <si>
    <t xml:space="preserve">Número de personas posesionadas en el periodo que cumplen efectivamente con los requisitos de acuerdo con el el perfil del empleo que ostentan / Número de personas posesionadas en el periodo a reportar </t>
  </si>
  <si>
    <t xml:space="preserve">1. Documentación dispuesta en el Sistema Integrado de Gestión del proceso de Gestión Humana.
2. Sistema para la Administración de Personal de la Entidad - PERNO.
3. Enlaces de contacto con los diferentes actores que intervienen indirectamente con la administración de personal (Cajas de Compenssación Familiar, E.P.S. Fondos de Pensiones y cesantías, entre otros. </t>
  </si>
  <si>
    <t>Número de inconsistencias encontradas / Númerno de inconsistencias solucionadas</t>
  </si>
  <si>
    <t>De conformidad con las visitas erealizadas por el Equipo SIGA, se determinarán las recomendaciones a las dependencias para la correcta administración de este riesgo.</t>
  </si>
  <si>
    <t>Se han realizado tres visitas a los archivos de gestión de las dependencias (Reasentamientos, Mejoramiento de Barrios y Urbanizaciones y Titulación)</t>
  </si>
  <si>
    <t>A la fecha de corte se han realizado 12 visitas a las dependencias de la Entidad: Reasentamientos, Mejoramiento de Barrios, Mejoramiento de Vivienda, Urbanizaciones y Titulación, Control Interno, Planeación, Dirección General, Comunicaciones, Oficina TIC, Dirección de Gestión Corporativa y CID, Dirección Jurídica y Subdirección Financiera.</t>
  </si>
  <si>
    <t>1. Revisión, actualización y modernización del Sistema Integrado de Gestión del proceso de Gestión Humana.
2. Verificación, seguimiento y control por parte del Lider del Proceso a la correcta implementación de las herramientas para el proceso de vinculación de empleados públicos en la planta de personal de la Entidad.</t>
  </si>
  <si>
    <t>Durante el cuatrimestre los funcionarios que cumplieron los requisitos  y se posesionaron en sus cargos respectivos fueron 62.</t>
  </si>
  <si>
    <t>Durante el segundo cuatrimestre los funcionarios cumplieron los requisitos  y se posesionaron en sus cargos respectivos fueron 4.</t>
  </si>
  <si>
    <t>1. Establecimiento del número de certificación en el Sistema Integrado de Gestión.
2. Verificación y validación de las novedades allegadas por el personal.</t>
  </si>
  <si>
    <t>En el primer cuatrimestre se han encontrado las siguientes inconsistencias en el sistema perno: (4)
1 En el mes de enero al ingresar la planta temporal se presenta inconsistencias con funcionarios que habían estado en la anterior planta temporal. La ingeniera soporte separó las plantas temporales en temporal y temporal 1.
2. En el mes de febrero al presentarse cambio en el proceso de liquidación con el operador mi planilla se tuvo que ajustar el redondeo en los aportes de salud, pensión y régimen de solidaridad pensional antes de generar la nómina.
3 En el mes de abril al ingresar el  aumento masivo del incremento se detectó  que realizó el mismo en el empleo código 314  grado 04 de planta temporal sin haberlo efectuado, ya que este no tiene aumento, lo anterior se corrigió antes de general la nómina.
4. Inconsistencia en el retroactivo de sueldo cuando un funcionario es encargado ya estando en un encargo anterior ya que trae el retroactivo con el sueldo del primer encargo. Ejemplo: Julián Fonseca  paso de encargo planta fija a encargo planta temporal (en nómina de abril el  valor del retroactivo lo tomó con el sueldo del primer encargo al cual debe realizarse ajuste en el mes de mayo. Como acción correctiva debemos realizar  que el sistema realice los ajustes retroactivos pagando el valor correct. Accion preventiva revisar cuando se encargue a un funcionario en un cargo.</t>
  </si>
  <si>
    <t>En el segundo cuatrimestre de 2017 no se presentaron inconsistencias en el sistema dispuesto para la administrción de la planta de personasl, situaciones adminsitrativas y nómina.</t>
  </si>
  <si>
    <t>Actas de visitas (Reasentamientos, Mejoramiento de Barrios y Urbanizaciones y Titulos, Mejoramiento de Vivienda, Urbanizaciones y Titulación, Control Interno, Planeación, Dirección General, Comunicaciones, Oficina TIC, Dirección de Gestión Corporativa y CID, Dirección Jurídica y Subdirección Financiera.</t>
  </si>
  <si>
    <t>Historias laborales en el archivo de gestión de la Subdirección Administrativa - Talento Humano.</t>
  </si>
  <si>
    <t>Registro electrónico e-mail (reporte)
Registro de mejoras aplicadas al sistema PERNO, para la correcta administración de las situaciones administrativas del personal.</t>
  </si>
  <si>
    <t xml:space="preserve">Coordinar la Adquisición de los Bienes y Servicios de la Caja de la Vivienda Popular, atendiendo principios de transparencia, economía y responsabilidad. </t>
  </si>
  <si>
    <t xml:space="preserve">Coordinar la adquisición de los bienes y servicios de la Caja de la Vivienda Popular, atendiendo principios de transparencia, economía y responsabilidad. </t>
  </si>
  <si>
    <t>2- DEMOCRACIA URBANA</t>
  </si>
  <si>
    <t>ADQUISICIÓN DE BIENES Y SERVICIOS</t>
  </si>
  <si>
    <t>Priorización en el plan de contratación  de las necesidades que no son de vital importancia para el cumplimiento de la misionalidad de la entidad.</t>
  </si>
  <si>
    <t>Indebido cumplimiento del contrato por omisión o desconocimiento de las funciones de supervisión del mismo.</t>
  </si>
  <si>
    <t>Contratación de bienes y servicios favoreciendo intereses a particulares y perfilando futuros contratistas.</t>
  </si>
  <si>
    <t xml:space="preserve">Falta de requisitos habilitantes  ajustados y pertinentes a lo que demanda el sector dentro del cual se enmarcará la contratación. </t>
  </si>
  <si>
    <t xml:space="preserve">Que se favorezca intereses particulares y personales. </t>
  </si>
  <si>
    <t xml:space="preserve">Falta de planeación para satisfacer las diferentes necesidades de los procesos de entidad. </t>
  </si>
  <si>
    <t>La entidad no adquiere los bienes y servicios que realmente necesita para el cumplimineto de su misionalidad.</t>
  </si>
  <si>
    <t>Falta de seguimiento y control de la ejecución contractual por parte del supervisor.</t>
  </si>
  <si>
    <t>Que el contratista no cumpla con las obligaciones estipuladas en el contrato.</t>
  </si>
  <si>
    <t>Base de datos actualizada para monitorear los contratos de adquisición de bienes y servicios fundamentales para el buen funcionamiento de la entidad.</t>
  </si>
  <si>
    <t xml:space="preserve">Realizar una revisión de los contratos de forma trimestral para verificar los informes de supervisión de los contratos suscritos por la entidad. </t>
  </si>
  <si>
    <t xml:space="preserve">Realizar, ajustar y complementar el analisis del sector, através del cual se pueda evidenciar, que los requisitos habilitantes se encuentran debidamente soportados y fueron objeto de un estudio que determinó la exigencia de los mismo, en cada uno de los procesos de seleccion objeto a desarrollar. </t>
  </si>
  <si>
    <t>Plan de adquisiciones y ejecución presupuestal</t>
  </si>
  <si>
    <t>Base datos</t>
  </si>
  <si>
    <t>Contratos</t>
  </si>
  <si>
    <t xml:space="preserve">Numero de informes de supervisión de contratos revisados/(No. De contratos  vigentes (10%)) </t>
  </si>
  <si>
    <t>Estudios previos</t>
  </si>
  <si>
    <t>Analisis del Sector Ajustado</t>
  </si>
  <si>
    <t>Monitorear la ejecución de los contratos por medio de los cuales se adquieren los bienes y servicios  relevantes para la entidad y que impactan su normal funcionamiento.</t>
  </si>
  <si>
    <t>Según información allegada por la Dra. Gloria Cubillos mediante correo electrónico,  se logra verificar en la base actualizada lo siguiente: los items papelería, toners, carpetas y cajas estan con fecha 2017, mobiliario con fecha a 2015 (de igual forma para el 2016 no se realizó compra de mobiliario), computadores y equipos de computo cuya actualización se encuentra a fecha año 2016,  y cafetería y aseo se encuentra a fecha año 2017.</t>
  </si>
  <si>
    <t>Según matriz de seguimiento, mediante la cual la Subdirección Administrativa realiza monitoreo a la ejecución contractual de la entidad, se puede identificar que se encuentran vigentes para el año 2017 los contratos referentes a cafeteria y aseo, y vigilancia privada.</t>
  </si>
  <si>
    <t>Verificar que los informes de supervisión se encuentren con el respectivo seguimiento a la ejecución del contrato.</t>
  </si>
  <si>
    <t>De acuerdo a informe remitido por la Oficina de Gestión Documental, el seguimiento realizado a los expedientes  en los meses de Enero a Marzo de 2017, en total 225 expedientes revisados,  todos cuentan con  los informes de supervisión.</t>
  </si>
  <si>
    <t>De acuerdo a la información remitida por la oficina de Gestión Documental de 451 expedientes revisados en los meses de Abril a Julio/17, tomando una muestra del 10%,  6 no entregaron el informe de supervisión.</t>
  </si>
  <si>
    <t>crear un formato guía estableciendo las condiciones mínimas que debe tener el documento análisis del sector.
Verificar con posterioridad que en los procesos adelantados, se haya emitido dicho concepto con los ajustes indicados.</t>
  </si>
  <si>
    <t>No se emite avance a la fecha, puesto que no se ha realizado efectivo la remisión del memorando.</t>
  </si>
  <si>
    <t>Se crea el formato guía análisis del sector.</t>
  </si>
  <si>
    <t>Base de datos para el monitoreo de la ejecución contractual.</t>
  </si>
  <si>
    <t>base de datos donde se realiza seguimiento y verificación de la existencia del foemato  de supervisión dentro de las cuentas de cobro.</t>
  </si>
  <si>
    <t>Formato guía análisis del sector.</t>
  </si>
  <si>
    <r>
      <t xml:space="preserve">Primer periodo: Durante el primer periodo se realizaron 169 visitas de concertación con cada beneficiario, 1265 visitas técnicas de seguimiento a las obras y 643 visitas de supervisión social a las obras en ejecución, para un total de 2.077 Visitas de seguimiento a obras, presentando un avance del 74% de las 2.800 visitas programadas para la vigencia.
</t>
    </r>
    <r>
      <rPr>
        <b/>
        <sz val="12"/>
        <rFont val="Arial"/>
        <family val="2"/>
      </rPr>
      <t/>
    </r>
  </si>
  <si>
    <t xml:space="preserve">Segundo Periodo:  Durante el segundo periodo, el personal de supervisión Técnica y Social de la Dirección ha realizado un total de 33 visitas de concertación con cada beneficiario, 919 visitas técnicas de seguimiento a las obras y 362 visitas de supervisión social a las obras en ejecución, para un total de 1.314 Visitas de seguimiento a obras, representando un avance del 13% en el periodo y un acumulado en la vigencia del 87% de las 4.610 visitas programadas para la vigencia (las cuales fueron aumentadas para el segundo periodo, de acuerdo al memorando 2017IE10588 enviado a la OAP y por tal motivo el calculo de los porcentaje de avance para los siguientes periodos se hará sobre el 26% restante de lo reportado en el primer periodo).
NOTA: La Dirección de Mejoramiento de Vivienda ha venido desarrollando mayor número de visitas de supervisión a la interventoría de obras de mejoramiento de vivienda a los proyectos que se encuentran en ejecución, con el fin de finalizar y entregar en la presente vigencia los proyectos que se encuentran en desarrollo. En este sentido se realizó un aumento a la programación de la meta planteada para la vigencia 2017 en el Proyecto de Inverision 7328, de 2.800 a 4.610 Visitas de Supervisión a la interventoria de obra. </t>
  </si>
  <si>
    <r>
      <t xml:space="preserve">Primer periodo: Durante el primer periodo el grupo de asistencia Técnica realizó 13 Radicaciones para el trámite de actos de reconocimiento y/o Licencias de Construcción ante curadurías urbanas, presentando un avance del 19% sobre las 68 radicaciones con asistencia técnica programadas para la vigencia.
</t>
    </r>
    <r>
      <rPr>
        <b/>
        <sz val="12"/>
        <rFont val="Arial"/>
        <family val="2"/>
      </rPr>
      <t/>
    </r>
  </si>
  <si>
    <t>Segundo Periodo:  Durante el segundo periodo el grupo de asistencia Técnica realizó 52 Radicaciones para el trámite de actos de reconocimiento y/o Licencias de Construcción ante curadurías urbanas, para un total de 62 radicaciones realizadas hasta la fecha, presentando un avance acumulado del 95% sobre las 68 radicaciones con asistencia técnica programadas para la vigencia 2017.</t>
  </si>
  <si>
    <t>Certificaciones Falsas. (Se refiere a que se suministre certificaciones con información falsa o inexacta para acredittar y obtener algún tipo de derecho diferente al de la posesión -ya que se contempló en el riego anterior-, como por ejemplo: pago de novedad de incapacidades, licencias y demás novedades de nómina, soportes de excusas médicas, académicas, reuniones, entre otras. Así mismo adulterar las certificaciones emitidas por la Subdirección Administrativa en su calidad de empleador o Jefe de Personal o quien haga sus veces, esto con el fin de engañar a personas externas, sean naturales o jurídicas, como por ejemplo: falsedad en certificación de sueldo, salario, cargo, grado, etc.)</t>
  </si>
  <si>
    <t>07 - GOBIERNO LEGITIMO EFICIENTE EN LO ADMINISTRATIVO Y FORTALECIDO EN LO LOCAL</t>
  </si>
  <si>
    <t>21. R18.- Negligencia en la atención de la defensa judicial de la entidad para favorecer intereses particulares</t>
  </si>
  <si>
    <t>Manejo inadecuado de la información que hace parte del archivo de Gestión</t>
  </si>
  <si>
    <t>8 - GOBIERNO LEGITIMO EFICIENTE EN LO ADMINISTRATIVO Y FORTALECIDO EN LO LOCAL</t>
  </si>
  <si>
    <t>No interponer los recursos ordinarios y extraordinarios establecidos en la norma de manera oportuna frente a fallos desfavorables para la Entidad.</t>
  </si>
  <si>
    <t>No surtir en tiempo u omitir las actuaciones que buscan la protección de los intereses de la entidad en el proceso (Ej.: notificación), con el fin de recibir una contraprestación económica o política o administrativa.</t>
  </si>
  <si>
    <t xml:space="preserve">Afectación económica de los interés de la entidad. 
</t>
  </si>
  <si>
    <t>No se toman en cuenta las tablas de retención Documental</t>
  </si>
  <si>
    <t>Perdida o dificultad para identificación de los procesos jurídicos a cargo de la Dirección</t>
  </si>
  <si>
    <t>No existe una debida diligencia por parte de los apoderados que representan judicialmente a la Entidad en cada uno de los procesos en los que la CVP interviene</t>
  </si>
  <si>
    <t>Daño Antijurídico para la Entidad en las providencias que le son desfavorables</t>
  </si>
  <si>
    <t>Circular 010 del 5 de Septiembre de  2016 - Se actualizó y estandarizó la herramienta de seguimiento a los procesos judiciales para la CVP.</t>
  </si>
  <si>
    <t>Guia para el manejo y la organización de Archivos de Gestión 2016 - CVP</t>
  </si>
  <si>
    <t>Procedimiento "Seguimiento a fallos Desfavorables" 208 - DJ -Pr - 11</t>
  </si>
  <si>
    <t>Informes Mensuales de Abogados</t>
  </si>
  <si>
    <t xml:space="preserve"># de informes mensuales presentados/# de informes programados  </t>
  </si>
  <si>
    <t>Expediente, reportes SIPROJ</t>
  </si>
  <si>
    <t># de procesos cotejados en el cuatrimestre/# de procesos activos</t>
  </si>
  <si>
    <t>Formato Unico de Inventario Documental (FUID)</t>
  </si>
  <si>
    <t># de expedientes registrados en el FUID/# de expedientes notificados a la Entidad en los cuales interviene.</t>
  </si>
  <si>
    <t>Informe  de Gestión Vs Reportes SIPROJ</t>
  </si>
  <si>
    <t># de impugnaciones a fallos desfavorables en el período /# de fallos desfavorables en el período</t>
  </si>
  <si>
    <t xml:space="preserve">1. Realizar control periódico a los apoderados por parte del supervisor dejando registros de dicho control. </t>
  </si>
  <si>
    <t xml:space="preserve">De acuerdo con el procedimiento de seguimiento a Procesos Judiciales, los abogados externos deben presentar un (1) informe mensual, actualmente se cuenta con 4 abogados externos, es decir que en el primer cuatrimestre se presentaron 16 informes, de los 16 esperados. Por lo tanto hay un cumplimiento del 100% en este primer perìodo lo que equivale al 34% del total anual. </t>
  </si>
  <si>
    <t>Para el segundo periodo se programó la entrega de 16 informes, ya que son 4 abogados externos que deben rendir un informe mensual cada uno, conforme lo establece el Procedimiento a Seguimiento de Procesos Judiciales. Por lo tanto se dio un cumplimiento del 100% en el segundo cuatrimestre, lo que equivale al 67% acumulado del año.</t>
  </si>
  <si>
    <t>2. Continuar con el cotejo de los expedientes  de defensa judicial para cumplir términos de los procesos.</t>
  </si>
  <si>
    <t>De un total de 109 procesos activos en el primer período cuatrimestral, la totalidad de los mismos se encuentra cotejada tanto en la Rama Judicial como el SIPROJ, razón por la cual se da un cumplimiento del 100% en el período analizado, el cual cual corresponde al 34% del total anual.</t>
  </si>
  <si>
    <t>De un total de 115 procesos activos en el segundo período cuatrimestral, la totalidad de los mismos se encuentra cotejada tanto en la Rama Judicial como el SIPROJ, razón por la cual se da un cumplimiento del 100% en el período analizado, el cual cual corresponde al 67 % del total acumulado del año.</t>
  </si>
  <si>
    <t>Revisión permanente del FUID para llevar el control de los procesos</t>
  </si>
  <si>
    <t>En el primer período se notificaron 5 Procesos en los cuales las CVP interviene, los cuales se encuentran debidamente registrados en el FUID en dicho período, con lo cual se da un cumplimiento del 100%  en el período, correspondeinte al 34% anual acumulado.</t>
  </si>
  <si>
    <t>En el primer período se notificaron 7 Procesos en los cuales las CVP interviene, los cuales se encuentran debidamente registrados en el FUID en dicho período, con lo cual se da un cumplimiento del 100%  en el período, correspondeinte al 37% anual acumulado.</t>
  </si>
  <si>
    <t>Continuar con el cotejo de los expedientes  de defensa judicial para cumplir términos de los procesos.</t>
  </si>
  <si>
    <t>En el período comprendido entre el 1º de enero al 30 de abril de 2017 , se manifiesta que contra los fallos de 1º instancia la Dra Irma Solangel Torres, apoderada de la Caja de Vivienda Popular, interpuso los recurso de manera oportuna. Esto nos permite dar un cumplimiento del 100% al período analizado, el cual corresponde al 34% del acumulado anual.</t>
  </si>
  <si>
    <t>En el período comprendido entre el 1º de mayo al 31 de agosto de 2017 , se manifiesta que contra los fallos de 1º instancia la Dra Irma Solangel Torres, apoderada de la Caja de Vivienda Popular, interpuso los recursos de manera oportuna. Esto nos permite dar un cumplimiento del 100% al período analizado, el cual corresponde al 67 % del acumulado anual.</t>
  </si>
  <si>
    <t>La evidencia se encuentra en la siguiente dirección electrónica: C:\Archivos de trabajo\Documentos de Trabajo\2017\Herramientas de Control\Matriz de Riesgos.</t>
  </si>
  <si>
    <t>La evidencia se encuentra en la siguiente dirección electrónica: C:\Archivos de trabajo\Documentos de Trabajo\2017\Herramientas de Control\Matriz de Riesgos</t>
  </si>
  <si>
    <t>PREVENCIÓN DEL DAÑO ANTIJURÍDICO Y REPRESENTACIÓN JUDICIAL</t>
  </si>
  <si>
    <t>405 -  Fortalecimiento institucional para aumentar la eficiencia de la gestión</t>
  </si>
  <si>
    <t>COMUNICACIONES</t>
  </si>
  <si>
    <t xml:space="preserve">Evaluación de la Gestión </t>
  </si>
  <si>
    <t>R21. Omitir en los reportes las inconsistencias identificadas</t>
  </si>
  <si>
    <t>No cumplir con el programa de auditoría aprobado para la vigencia</t>
  </si>
  <si>
    <t>Reporte inoportuno de información a las partes interesadas</t>
  </si>
  <si>
    <t>Incumplimiento en la formulación de Planes de Mejoramiento como resultado de las auditorías internas o externas.</t>
  </si>
  <si>
    <t xml:space="preserve">Formulación de acciones  ineficaces para el tratamiento de los hallazgos reportados </t>
  </si>
  <si>
    <t>No apropiación de la cultura del Control dentro de la entidad</t>
  </si>
  <si>
    <t>1- Falta de independencia por compromisos previos.
2- Interés en obtener dádivas por la omisión de reporte de inconsistencias.
3- Debilidad en valores éticos y morales.
4- Desconocimiento de la cultura del autocontrol.</t>
  </si>
  <si>
    <t xml:space="preserve">1. Conflicto de intereses, que se ven reflejados en los informes generados por Control Interno.
2. Perdida de Recursos físicos y/o monetarios. 
3. Favorecimiento a un servidor público. </t>
  </si>
  <si>
    <t>Personal Insuficiente. 
Inadecuada administración del tiempo.</t>
  </si>
  <si>
    <t xml:space="preserve">Incumplimiento de las funciones establecidas para el área.
Incumplimiento con la normatividad establecida (Circular 011 de 2015) </t>
  </si>
  <si>
    <t>Incumplimiento en la entrega de información por parte de las dependencias</t>
  </si>
  <si>
    <t>Sanciones de tipo disciplinarios, civiles, administrativos, fiscales, entre otros</t>
  </si>
  <si>
    <t>No hay formulación de acciones para eliminar las causas de los hallazgos y/o de planes de mejoramiento por parte de los responsables</t>
  </si>
  <si>
    <t>No generar mejoramiento continuo y por ende no poder mantener el Sistema Integrado de Gestión</t>
  </si>
  <si>
    <t>Deficiente análisis de las causas y falta de coherencia y profundidad para atender el hallazgo y/o formular las  acciones sin considerar las causas, o incumplimiento de las acciones propuestas</t>
  </si>
  <si>
    <t>Sistema Integrado de Gestión no sostenible</t>
  </si>
  <si>
    <t xml:space="preserve">No conocer la identificación de controles y la importancia de su manejo </t>
  </si>
  <si>
    <t>No apropiación de la cultura del control para verificar la gestión de sus acciones</t>
  </si>
  <si>
    <t xml:space="preserve">A traves de la revisión de las auditorias internas y el seguimiento de las mismas </t>
  </si>
  <si>
    <t>Seguimiento a la ejecución del Plan Anual de Auditoría en cumplimiento a la circular 011 de 2015</t>
  </si>
  <si>
    <t>En cada vigencia se construye y realiza seguimiento del cronograma de informes y se publica.</t>
  </si>
  <si>
    <t>- Presentación de seguimientos por parte de cada uno de los procesos de la herramienta de Planes de mejoramiento de forma trimestral y se revisa como punto en cada una de las auditorías levantadas</t>
  </si>
  <si>
    <t>- Revisar el cumplimiento de las acciones presentadas en los planes de mejoramiento
- Verificar mediante seguimiento a la efectividad de las acciones formuladas en los planes de mejoramiento</t>
  </si>
  <si>
    <t>No hay definido</t>
  </si>
  <si>
    <t>Preventivo</t>
  </si>
  <si>
    <t>Informe de resultados encuesta de Autocontrol
Acciones formuladas frente a los resultados obtenidos.</t>
  </si>
  <si>
    <t>Número de funcionarios y contratistas a quienes se le aplica la encuesta / Número de funcionarios y contratistas que responden la encuesta.</t>
  </si>
  <si>
    <t>Informes de Control Interno.
Registros de Reunión.</t>
  </si>
  <si>
    <t xml:space="preserve">Actividades realizadas / Actividades programadas 
</t>
  </si>
  <si>
    <t xml:space="preserve">Programa Anual de Auditorías y visitas especiales (208-CI-Ft-04) </t>
  </si>
  <si>
    <t xml:space="preserve">Auditorías programadas para la vigencia  / Auditorías Ejecutadas  </t>
  </si>
  <si>
    <t xml:space="preserve">Cronograma de Presentación de Informes </t>
  </si>
  <si>
    <t>Número de informes presentados oportunamente / total de informes por presentar</t>
  </si>
  <si>
    <t>Herramienta planes de Mejoramiento Auditorias Internas</t>
  </si>
  <si>
    <t>Planes de Mejoramiento formulados oportunamente/
Total de Planes de Mejoramiento</t>
  </si>
  <si>
    <t>Número de Acciones Cerradas /Número de Acciones Formuladas Oportunamente</t>
  </si>
  <si>
    <t xml:space="preserve">Realizar dos actividades de sensibilización durante la vigencia, (una (1) por semestre) </t>
  </si>
  <si>
    <t>Realizar seguimiento a la ejecución del Plan de Auditorías programado para la vigencia.</t>
  </si>
  <si>
    <t>1- Efectuar seguimiento a la presentación de informes.
2- Revisar y actualizar cronograma de presentación de informes, de acuerdo con la normatividad vigente 
3- Solicitar publicación en la carpeta de calidad 
4- Divulgar Cronograma de Informes.</t>
  </si>
  <si>
    <t xml:space="preserve">
1- Realizar seguimiento a los planes de mejoramiento presentados y a las acciones planteadas dentro de estos.
2- Recibir los planes de mejoramiento, verificarlos e incluirlos dentro de la herramienta.
3- Determinar responsabilidades frente al cumplimiento de las acciones propuestas.
</t>
  </si>
  <si>
    <t xml:space="preserve">
1- Hacer seguimiento a la eficacia de las acciones durante la vigencia de su formulación.
2- Considerar su efectividad después de seis meses de cerrada la acción.</t>
  </si>
  <si>
    <t>1- Realizar actividades de sensibilización de la cultura de autocontrol entre los funcionarios y contratistas de la entidad.</t>
  </si>
  <si>
    <t xml:space="preserve">La actividad de sensibilización programada para este semestre se realizará durante el segundo trimestre del año (Abril, Mayo, Junio) </t>
  </si>
  <si>
    <t xml:space="preserve">2 de agosto se realizó capacitación, el  con apoyo de un capacitador externo, con los siguientes temas:                                               1. Modelo Estándar de control Interno MECI Lineamientos básicos y generales, formulación, estrategias, componentes, plan de acción, protocolos, acuerdos.       2. Riesgos: Diagnósticos, criterios de formulación, aplicación del decreto 648 de 2017.          3. Auditorias como apoyo a la gestión.   4. Control Interno y Autocontrol  
</t>
  </si>
  <si>
    <t xml:space="preserve">Durante el cuatrimestre se programaron 7 auditorías de las cuales 1 se encuentra cerrada, 4 están pendientes de apertura y 2 están en ejecución.  </t>
  </si>
  <si>
    <t>El formato 208-CI-Ft-04 Programa Anual de Auditorías y Visitas Especiales se encuentra actualizado a 30 de agosto reportanto 8 auditorías cerradas, 3 en ejecución, 1 pendiente de cierre y 2 pendientes para realizar su apertura los primeros días de septiembre.</t>
  </si>
  <si>
    <t xml:space="preserve">El cronograma de presentación de informes se encuentra actualizado a 30 de Abril y publicado en la carpeta de calidad en la ruta \\serv-cv11\calidad\13. PROCESO EVALUACIÓN DE LA GESTIÓN\DOCUMENTOS DE REFERENCIA y en \\serv-cv11\calidad\24. CRONOGRAMA  INFORMES\2017. Su divulgación se realizó a traves de correo electrónico a cada uno de los jefes de los procesos.  </t>
  </si>
  <si>
    <t xml:space="preserve">Se realizó seguimiento a la presentación de informes y se actualizó el cronograma de presentación de informes para el tercer trimestre de 2017 la solicitud de publicación y divulgación se encuentra pendiente </t>
  </si>
  <si>
    <t>Control Interno asesora a los enlaces de los procesos que lo solicitan sobre las no conformidades de los planes de mejoramiento suscritos a la fecha y la formulación de acciones. También se realizan seguimientos a los planes de mejoramiento los cuales son programados en las auditorias del periodo.</t>
  </si>
  <si>
    <t xml:space="preserve">A la fecha se ha presentado un Plan de Mejoramiento correspondiente a la auditoria realizada durante el mes de Marzo al proceso de Gestión de las Comunicaciones el cual se suscribió el 26 de Abril de 2017. La verificación de la eficacia de las acciones no se ha realizado debido a que la fecha de finalización propuesta por el proceso es el 30 de Junio de 2017
</t>
  </si>
  <si>
    <t>Durante el periodo se revisó y verificó el cumplimiento de las acciones encaminadas al cierre de las no conformidades, se diligenciaron los planes de mejoramiento dentro de la herramienta Planes de Mejoramiento con sus correspondientes acciones, al final el total de acciones formuladas dentro de la herramienta fueron 244, acciones cerradas 166 y acciones abiertas 78.</t>
  </si>
  <si>
    <t xml:space="preserve">Durante el cuatrimestre no se han realizado actividades de sensibilización, esta se realizará durante el segundo semestre del año. </t>
  </si>
  <si>
    <t xml:space="preserve">Se realizó encuesta de autocontrol solicitando a funcionarios y contratistas de la entidad su diligenciamiento, los resultados mostraron un alto grado de apropiación de la cultura de autocontrol y debilidades en sensibilizaciones sobre el subsistema de Responsabilidad Social y el subsistema de Control Interno.  Se tomó como referencia una muestra de 97 personas, 104 personas respondieron la encuesta. </t>
  </si>
  <si>
    <t xml:space="preserve">Informes de Auditorias Internas  y  Matriz de Seguimiento a
Planes de Mejoramiento </t>
  </si>
  <si>
    <t>Informes de seguimiento al Plan Anual de Auditorías</t>
  </si>
  <si>
    <t xml:space="preserve">Seguimiento al Cronograma de informes vigencia 2017  
Publicado en Carpeta de calidad.
</t>
  </si>
  <si>
    <t>1- Informes revisados por el equipo de control interno y oficializados por el Asesor.
2- Planes de Mejoramiento recibidos y cumplidos</t>
  </si>
  <si>
    <t>1- Seguimiento Herramienta planes de Mejoramiento vigencia 2017</t>
  </si>
  <si>
    <t>Registro Asistencia de capacitación</t>
  </si>
  <si>
    <t>Transparencia, gestión pública y servicio a la ciudadanía</t>
  </si>
  <si>
    <t xml:space="preserve"> Fortalecimiento de la gestión pública. Efectiva y eficiente</t>
  </si>
  <si>
    <t>N.A.</t>
  </si>
  <si>
    <t>Evaluar la eficiencia, eficacia y efectividad de los procesos, el nivel de ejecución de los planes y programas, y el resultado de la gestión, con el fin de generar recomendaciones para orientar las acciones de mejoramiento de la entidad.</t>
  </si>
  <si>
    <t>EJE TRASVERSAL 02. Democracia Urbana</t>
  </si>
  <si>
    <t>Programa 14. Intervenciones Integrales del Hábitat</t>
  </si>
  <si>
    <t>P.P 134. Intervenciones Integrales del Hábitat</t>
  </si>
  <si>
    <t>P.I  208 Mejoramiento  de barrios</t>
  </si>
  <si>
    <t>Ejecutar las intervenciones priorizadas por la Secretaria Distrital del Hábitat, en las zonas definidas y con los recursos asignados, a través de los "procesos de Estudios y Diseños de infraestructura en espacio público a escala barrial" y los "procesos de Construcción de Obras de infraestructura en espacio público a escala barrial",  para contribuir al "Subprograma Mejormiento Integral de Barrios, y al "Programa Intervenciones Integrales en el Hábitat"; mediante la gestión administrativa y operativa del "Proyecto de Inversión 208 Mejoramiento de Barrios"  y con el apoyo de los  equipos de trabajo por componente administrativo, técnico, SISOMA.</t>
  </si>
  <si>
    <t>Incumplimientos de los contratistas en la ejecución de intervenciones en espacios públicos contratadas.</t>
  </si>
  <si>
    <t>Baja ejecución de los recursos en el tipo de gasto Infraestructura.</t>
  </si>
  <si>
    <t xml:space="preserve">
-Retrasos por causas imputables al contratista en la ejecución del plazo contractual  para la entrega de productos ó entregas misionales.
.-Incumplimiento de las obligaciones contractuales, calidad del producto y especificaciones técnicas, SISOMA y sociales.  
</t>
  </si>
  <si>
    <t>*Demoras en las entregas misionales o productos a la comunidad.
*Obras inconclusas.
*Productos No Conformes.
*El no cumplimiento de las metas cuantificadas por cada vigencia.</t>
  </si>
  <si>
    <t xml:space="preserve">
- Retrasos en la priorización de zonas y las intervenciones a realizar por parte de la Secretaría Distrital del Hábitat
-La falta de Estudios y Diseños desarrollados con el propósito de comprometer los recursos para ejecutar las obras.
-La no aprobación de los avances y/o productos parciales por la Supervisión ó la Interventoría para la programación de pagos.
-Incumplimiento en las entregas estipuladas de los avances y/o productos parciales por parte de los contratistas.
- La destinación desapropiada de  los recursos provenientes de los anticipos en las obras por tarde de los contratistas.
</t>
  </si>
  <si>
    <t>*Traslados  de los recursos de infraestructura de la vigencia  a la creación de reservas presupuestales y pasivos exigibles.  
*El no cumplimiento de las metas cuantificadas por cada vigencia.
*Castigo al presupuesto de la vigencia para realizar el pago de pasivos exigibles con fuente 01-12 Otros distrito</t>
  </si>
  <si>
    <t>El seguimiento y control a la supervisión es ejecutada  con el fin de preveer y detectar las evidencias que soporten el cumplimiento de los requisitos de entrada, en los pliegos y condiciones por anexo técnico, SISOMA y Social, de los productos y/o servicios contratados con proveedores/terceros/ contratistas.</t>
  </si>
  <si>
    <t>La ejecución dentro de los tiempo de la vigencia de los recursos presupuestados, seguimiento por parte de los supervisores de obra a los avances y/o productos de los contratos, seguimiento financiero de los recursos comprometidos a cada contrato</t>
  </si>
  <si>
    <t>1.  Actas de reunión mesas de trabajo mensuales.
2. Actas de reunión de comités de avance en ejecución física y en tiempo.
2.Fichas de Supervisión técnica, social y  SISOMA.
3. Informes de Supervisión.</t>
  </si>
  <si>
    <t>(# de Estudios y Diseños y Obras  con un incumplimiento &gt;=10% del cronograma, en ejecución / # Total de Estudios y Diseños y Obras  en ejecución) *100</t>
  </si>
  <si>
    <t>&lt;= 10%</t>
  </si>
  <si>
    <t>1. Plan de Adquisiciones y  certificados de 
Registros Presupuestales.
2. Seguimiento financiero en formato públicado en Calidad.
3. Ficha de seguimiento a la supervisión.</t>
  </si>
  <si>
    <t xml:space="preserve">((Valor Giros de la vigencia  por el tipo de gasto infraestructura /Presupuesto Comprometido para la vigencia por el tipo de gasto Infraestructura)+(Presupuesto Comprometido para la vigencia por el tipo de gasto Infraestructura/Presupuesto Disponible para la vigencia por el tipo de gasto Infraestructura)/2)*100 
</t>
  </si>
  <si>
    <t>&gt;=70%</t>
  </si>
  <si>
    <t>1. Realizar mesas de trabajo mensuales entre supervisión, interventoría y obra ó consultoría (De acuerdo a la programación entregada por contratista y los pliegos de condiciones).
2. Realizar comités de verificación de avance de productos a entregar (De acuerdo a la programación entregada por contratista y los pliegos de condiciones).
3. Realizar verificación de avance de productos en sitio, de acuerdo a la programación realizada por la Dirección.</t>
  </si>
  <si>
    <t xml:space="preserve">
1. Realizar los estudios de previabilidad de las oportunidades identificadas con la secretaría distrital del hábitat en los primeros dos meses de cada vigencia.
2. Comprometer los recursos dentro de los primeros 4 meses de cada vigencia.
3. Realizar el seguimiento financiero a  través de herramientas.
</t>
  </si>
  <si>
    <t>En el primer cuatrimestre de la vigencia 2017, se encuentran en ejecución 63 procesos de obras de infraestructura en espacio público a escala barrial, de los contratos de estudios &amp; diseños y obra que se encuentran en etapa de ejecución son: 
Contrato No. 606 de 2015.    
Contrato No. 605 de 2015.
Contrato No. 592 de 2015.
Contrato No. 597 de 2016.
Contrato No. 584 de 2016.
A la fecha de corte de 30 de abril de 2017, despues de verificadas las actas de comité y las actas de supervsión de contratos,  se registran procesos dei ntervenciones en espacio pùblico a escala barrial con retrasos &gt;= 10%.
El contrato 606 de 2015, presenta en enero de 2017 un atraso del 13,50%; teniendo en cuenta los frentes de mantenimiento que no se ejecutaron, sin estos el atraso es del 5,85%. En marzo de 2017, se radica por H.R. Ingenieria, un informe con CORDIS 2017ER5201,  que en la página 14 dice: "...el contratista alcanzo una meta física del 96%, con respecto al balance del contrato proyectado por la interventoría, dejando de ejecutar el 4% del mismo."
El contrato 605 de 2015, presentó en enero de 2017, una ejecución del 78,62% y un atraso del 20,38%. Para el mes de febrero se reportó un avance del 86,18% y un atraso del 11,82%. Por útimo, en el mes de marzo, la interventoría reportó una avance general del contrato a la fecha (10 de marzo de 2017), del 91,29% frente al 95%, según reprogramación de las prorrogas con la cuales se tiene un atraso del 3,71%.</t>
  </si>
  <si>
    <t xml:space="preserve">Los retrasos reportados en el primer cuatrimestre lograron solucionarse a través de seguimientos semanales y el control ejercido en las mesas de trabajo con la Supervisión, la Interventoría y el Contratista de Obra.  Como resultado la definición de compromisos para lograr mitigar los factores externos que se presentaron en la ejecución de 16 obras de infraestructura en espacio público a escala barrial, que se lograron entregar a la comunidad con la firma de acuerdos de sostenibilidad. 
En cuanto a los contratos que se iniciaron con recursos de la vigencia 2016, en la elaboración de 16 estudios y diseños y 11 ajustes a estudios y diseños, se solucionaron factores limitantes como la definición de perfiles viales, a través de reuniones interinstitucionales con la Secretaria Distrital de Planeación y mesas de trabajo con la Supervisión, Interventoría y Contratista consultor.
A la fecha de corte del presente análisis, la Supervisión recibió a satisfacción los productos de la Etapa I Estudios y Diseños programados para entrega en el mes de junio y julio de 2017. La Etapa II correspondiente a la construcción de 27 obras en espacio público a escalar barrial se encuentra en ejecución dentro de los plazos establecidos y con el avance físico según lo cronogramas programados.
</t>
  </si>
  <si>
    <t>El resultado del 13% en el seguimiento reportado, equivale:
A los pagos realizados en el primer cuatrimestre correspondiente a $18.605.408 de los recursos  comprometidos en infraestructura equivalentes a solo adiciones de contratos provenientes de otras vigencias correspondeinte a $76.573.399.
El resultado del bajo compromiso de los recursos en el tipo de gasto infraestructura, se debe al proceso de priorización de intervenciones a ejecutar por parte de la Secretarìa Distrital del Hàbitat; por lo cual se esta presentando el riesgo finaniciero.</t>
  </si>
  <si>
    <t xml:space="preserve">El 58% resultado del indicador, corresponde a los giros financieros por el valor de $44,415,463, realizados a los compromisos en el tipo de gasto infraestructura  por el valor de $76,573,399. En el análisis se identifica que las acciones planteadas para mitigar el riesgo financiero no se lograron ejecutar en los tiempos establecidos, debido  a que la priorización con la Secretaría Distrital del Hábitat, los estudios de previabilidad, la proyección de los estudios previos a la contratación y el tiempo para la publicación de la contratación de servicios y/o productos a terceros, requirió de 7 meses para lograr los objetivos del Plan de Acción de Gestión y  se continua con la determinación de los recursos disponibles. 
Los recursos disponibles incrementaron debido a la adición de $3.000.000.000 por el detalle de la fuente 146- Recursos del balance de libre destinación.
En el mes de agosto, se evaluaron 90 ofertas del proceso CVP-LP-006-2017 Reparaciones locativas a salones comunales; 19 ofertas del concurso de méritos CVP-CM-002-2017 para la contratación de la interventoría a estos salones comunales, y la oferta más económica de la mínima cuantía CVP-IPMC-008-2017 con el servicio a contrata estudio de suelos del salón comunal barrio Caracolí. Estos procesos se adjudicaron el día 25 de agosto de 2017. Sín embargo el Certificado del  Registro Presupuestal no fue emitido en el mes de agosto por la Subdirección Financiera.
Como resultado del Plan Operativo de Actividades, también se logro la aprobación por la Dirección Corporativa y CID de los estudios previos y los anexos técnicos . Se logró la siguiente publicación  CVP-LP-007-2017, el día 15 de agosto en el SECOP correspondiente a la  Segunda licitación de reparaciones locativas en 10 salones comunales.
El 16 de agosto se logró la publicación en el Secop del proceso de contratación CVP-LP-008-2017 para lograr la adjudicación a terceros de la construcción de 13 Códigos de Identificación Vial priorizados por la Secretaria Distrital del Hábitat. 
</t>
  </si>
  <si>
    <t>Acuedos de sostenibilidad firmados desde el 1 de mayo hasta el 31 de agosto de 2017.
Actas de reunión de seguimiento a los contratos 605,606 y 592 de 2015.
Comités de seguimiento semanales a los contratos 584 y 597 de 2016.</t>
  </si>
  <si>
    <t xml:space="preserve">Ejecución presupuestal de Predis con corte a  31 de agosto de  2017.
Resultados de los estudios de previabilidad que reposan en el archivo de Gestión de la Dirección de Mejoramiento de Barrios.
Las comunaciones con las respuestas de la Secretaría Distrital del Hábitat priorizando las zonas e interenciones a ejecutar con los recursos de la vigencia 2017.
 </t>
  </si>
  <si>
    <t>La acción preventiva planteada es establecer como requisito  escencial la solicitud del concepto de perfiles viales a la Secretaría Distrital de Planeación en el momento de la investigación normativa realizada por el equipo de trabajo designado  por la Dirección de Mejoramiento de Barrios,  para los estudios de previabilidad, de esta manera se logra dar un lineamiento iniciar en la contratación del servicio de elaboración de estudios y diseños.</t>
  </si>
  <si>
    <t>En el presente reporte no se requieren de acciones correctivas debido a que no se presentaron retrasos en la ejecución en tiempo y avance físico programados, en los estudios y diseños y obras de infraestructura en espacio público a escala barrial.</t>
  </si>
  <si>
    <t>Realizar un seguimiento y control a los tiempos de respuesta generados en las consultas normativas y solicitudes de conceptos a las partes interesadas en el procedimiento de previabilidad.</t>
  </si>
  <si>
    <t>Debido a los 7 meses que se requirieron en la etapa de planeación y determinación de los recursos de infraestructura por la Dirección de Mejoramiento de Barrios, se proyecta como acción correctiva realizar el seguimiento semanal a los avances en la contratación realizado conjuntamente con la Dirección de Gestión Corportativa para lograr la celeridad en las respuestas generadas en la revisión de propuestas y en la adjudicación de los contratos. 
Se designó desde la Dirección de Mejoramiento de Barrios 1 profesional especializado para el equipo de trabajo designado a los estudios previos a la contratación.
A demás se designaron 2 profesionales especializados para la ejecución del procedimiento estudios de previalibidad, complementando el equipo interdisciplinario con el apoyo en la gestión administrativa  de las consultas y conceptos solicitados a las partes intereradas.</t>
  </si>
  <si>
    <t xml:space="preserve">Formular lineamientos, metodologías y estrategias que le permitan a la Caja de la Vivienda Popular contar con instrumentos adecuados para la planeación, seguimiento y control de las acciones ejecutadas, en virtud de la misión y funciones encomendadas a la entidad.
El presente proceso establece las actividades con las que la Caja de la Vivienda Popular planifica su Sistema Integrado de Gestión </t>
  </si>
  <si>
    <t>GESTION ESTRATEGICA</t>
  </si>
  <si>
    <t xml:space="preserve">Presentación de información y/o datos falsos ante quien lo solicite (entidades externas, organismos de control y la ciudadania). </t>
  </si>
  <si>
    <t xml:space="preserve">Inadecauda Gestión de la Entidad </t>
  </si>
  <si>
    <t>Falta de credibilidad e imagen de la CVP</t>
  </si>
  <si>
    <t>Sistema de informacion (SEGPLAN)</t>
  </si>
  <si>
    <t>FUSS, FORMULACION DE PROYECTOS DE INVERSION</t>
  </si>
  <si>
    <t xml:space="preserve">Informes con inconsistencias </t>
  </si>
  <si>
    <t>Numero #</t>
  </si>
  <si>
    <t xml:space="preserve">Indicador de efectividad </t>
  </si>
  <si>
    <t xml:space="preserve">Verificar la información reportada por las Direcciones, de manera que corresponda a lo formulado y registrado en los sitemas PREDIS y SEGPLAN. </t>
  </si>
  <si>
    <t xml:space="preserve">Durante el corte a Abril, no se presentaron inconsistencias en los seguimientos registrados en SEGPLAN y PREDIS </t>
  </si>
  <si>
    <t>FUSS mes de Agosto de 2017</t>
  </si>
  <si>
    <t xml:space="preserve">Durante el periodo se diligenciaron en la herramienta los planes de mejoramiento radicados por los procesos producto de auditorías pasadas y de las realizadas en el primer semestre del año, en total 8 planes de mejoramiento correspondientes a las auditorías cerradas, </t>
  </si>
  <si>
    <t>Se consolida apartir de la reunion con la Oficina de las TICS , la cantidad de ciudadanos que se les informa sobre la gratuidad de los servicios.</t>
  </si>
  <si>
    <t>Apartir del mes de junio se emiten a diario, en el punto de atencion al ciudadano videos dando a conocer los procesos misionales de Reasentamientos, Titulaciòn, Mejoramiento de Vivienda y Mejoramiento de Barrios</t>
  </si>
  <si>
    <t xml:space="preserve">Durante el corte a Agosto, no se presentaron inconsistencias en los seguimientos registrados en SEGPLAN y PREDIS </t>
  </si>
  <si>
    <t>Diligenciamiento de aplicativos SEGPLAN y PREDIS</t>
  </si>
  <si>
    <t>Para los recursos físicos, administrarlos  y controlarlos en condiciones de economía, eficacia, eficiencia y transparencia con el  proposito de mantener y proteger los bienes muebles e inmuebles, racionalizar el gasto que genera la operación de los procesos de la  Entidad  y apoyarlos con el suministro de los servicios generales que estos requieran. Para los recursos financieros, administrarlos a través de la adecuada programación anual de caja,  la gestión de la cartera, el pago oportuno de obligaciones con terceros y la consolidación y registro de las operaciones financiera, de conformidad con los principios y normatividad legal vigente.</t>
  </si>
  <si>
    <t>ADMINISTRACIÓN Y CONTROL DE RECURSOS</t>
  </si>
  <si>
    <t>Emitir de forma irregular cheques y/o transferencias desde las cuentas de la entidad</t>
  </si>
  <si>
    <t>No contarse con los documentos suficientes que justifiquen el pago.
Falta de autocontrol al momento de ingresar la información en los aplicativos del área financiera.</t>
  </si>
  <si>
    <t xml:space="preserve">Que se haga efectivo el giro y se depositen los dineros en una cuenta que no es la autorizada. </t>
  </si>
  <si>
    <t>Establecer un punto de control para realizar seguimiento cuatrimestral a los cheques girados y a las transferencias realizadas en el periodo.</t>
  </si>
  <si>
    <t>Reporte bancarios con el estado de pagos rechazados.
Informe final de anulaciones y rechazos de la Secretaría de hacienda.
Relación de cheques girados vs giro efectivo  y  beneficiario</t>
  </si>
  <si>
    <t>Informe cuatrimestral reportando el seguimiento del control</t>
  </si>
  <si>
    <t>#</t>
  </si>
  <si>
    <t>Realizar un cotejo de la información entregada frente a los cheques efectivamente girados al igual que las transferencias que se hicieron efectivas para el periodo.</t>
  </si>
  <si>
    <t>Se estan realizando Conciliaciones Bancarias de las cuentas de Ahorros y Corrientes, cotejando con los pagos realizados por medio de trasferencia y pagos en cheque, evidenciado que a la fecha no se han presentado inconsistencias.
Diariamente se consultan los giros realizados y en el evento de presentarsen rechazos se informa al àrea correspondiente para la respectiva correcion.
Se realiza arqueo de los cheques girados y cheques existentes en forma continua.</t>
  </si>
  <si>
    <t xml:space="preserve">Informe cuatrimestral </t>
  </si>
  <si>
    <t>Se oficia a las diferentes direcciones los rechazos que se presentan para se realice la correcciòn.(correos, comunicación y oficios)
Se les comunica a las areas los cheques que se han generado para que se adelante la gestiòn de entrega.
Semanalmente se realiza una conciliaciòn para revisar las partidas que no han sido aplicadas.</t>
  </si>
  <si>
    <t xml:space="preserve">44 - Gobierno y ciudadanía Digital </t>
  </si>
  <si>
    <t>192 - Fortalecimiento institucional a través del uso de TIC</t>
  </si>
  <si>
    <t>1174 - Fortalecimiento de las tecnologías de información y la comunicación</t>
  </si>
  <si>
    <t>ADMINISTRACIÓN DE LA INFORMACIÓN</t>
  </si>
  <si>
    <t>Sistemas de información susceptibles de manipulación o adulteración</t>
  </si>
  <si>
    <t>Inadecuado manejo de la informacion almacenada en archivos que no se encuentran en bases de datos aprobadas por la oficina TIC. (hojas de cálculo, etc.)</t>
  </si>
  <si>
    <t>Sistemas de información sin las consecuentes medidas de seguridad para proteger la información y permiten acceder a modificar los datos en las tablas de
algunas bases de datos</t>
  </si>
  <si>
    <t>Falta de credibilidad de la información presentada por la entidad.</t>
  </si>
  <si>
    <t>Muchos de los datos manejados por la entidad son llevados en Excel que permiten la manipulacion de información</t>
  </si>
  <si>
    <t xml:space="preserve"> Información que no es funcional y oportuna para los requerimientos de toma de decisiones de la entidad, ya que esta información se debe convertir  en una fuente de datos que garantice y apoye la buena toma de decisiones.</t>
  </si>
  <si>
    <t>Control de acceso y uso de sistemas de información.</t>
  </si>
  <si>
    <t>Información que se presenta para la toma de decisiones  y presentacion de resultados debe estar almacenada en un único repositorio de datos.</t>
  </si>
  <si>
    <t>Sistemas de información de la entidad</t>
  </si>
  <si>
    <t xml:space="preserve">(# SISTEMAS DE INFORMACIÓN VERIFICADOS / # SISTEMAS DE INFORMACIÓN EXISTENTES)*100% </t>
  </si>
  <si>
    <t>EFICACIA</t>
  </si>
  <si>
    <t>Definición de proceso por TIC aprobado por planeación</t>
  </si>
  <si>
    <t>CAPACITACIÓN</t>
  </si>
  <si>
    <t>Verificar que los sistemas de información cumplen la política de seguridad en el aspecto de acceso (quien soy) y autorizacion (que puedo hacer).</t>
  </si>
  <si>
    <t xml:space="preserve">Durante el periodo, se llevaron a cabo controles como:
Se verificó el listado de personal activo, de manera que aquellos que no tienen vinculo contractual, estén desactivados. 
El personal que hace parte d ela Caja de la vivuienda Popular, que utiliza sistemas de Información, se deben registrar previamente a través de un computador, en el cual se autentica con usuario y contraseña, inactivando las cuentas en el momento de la finalización de su gestión. 
Cada sistema de información, requiere de un usuario y contraeña, el cual es diferente a las credenciales utilizadas para ingresar al computador. </t>
  </si>
  <si>
    <t>Emitir el lineamiento para que la información de toma de decisiones de la entidad, una vez que ha sido validada y entregada a los entes de control deba guardarse en un repositorio único identificada con la fecha de corte.</t>
  </si>
  <si>
    <t xml:space="preserve">Se realizó capacitación, sobre "Activos de información", a los enlaces delegados por cada área, de manera que se informe sobre, la identificación y valoración de los archivos sobre los cuales se utiliza la información para toma de decisiones y reportes a los entes de control.  </t>
  </si>
  <si>
    <t>Crear usuarios para que tengan acceso a la información institucional sin la debida autorización.</t>
  </si>
  <si>
    <t>Usuarios que acceden a las bases de datos o a los sistemas de información sin la debida autorización, sin vinculo laboral o sin contrato de prestación de servicios.</t>
  </si>
  <si>
    <t>Registro de información  sin las validaciones de calidad.</t>
  </si>
  <si>
    <t>Envio del correo por parte del director o a quién autorice para solicitar accesos a los sistemas de información de la entidad.</t>
  </si>
  <si>
    <t xml:space="preserve">(# SISTEMAS DE INFORMACIÓN AUDITADOS / # SISTEMAS DE INFORMACIÓN EXISTENTES)*100% </t>
  </si>
  <si>
    <t>Emitir lineamiento para que los administradores de los sistemas de información o de base de datos creen o inactiven usuarios una vez hayan sido solicitados por el director de dependencia  o a quién autorice por medio de correo electrónico. 
Realizar 2 auditorías en el periodo anual para verificar el cumplimiento de la directriz.</t>
  </si>
  <si>
    <t xml:space="preserve">Los usuarios, sólo se crean, una vez se tiene el requerimiento mediante correo electrónico, a soporte de la Caja de la Vivienda Popular. 
De acuerdo a la necesidad, se asignan los permisos para ingresar a los sistemas de Información </t>
  </si>
  <si>
    <t>42 - Transparencia, gestión pública y servicio a la ciudadanía</t>
  </si>
  <si>
    <t>185 - Fortalecimiento de la gestión pública. Efectiva y eficiente</t>
  </si>
  <si>
    <t>943 - Fortalecimiento institucional para la transparencia, participación ciudadana, control y responsabilidad
social y anticorrupción</t>
  </si>
  <si>
    <t>Atender las solicitudes de comunicación de los diferentes programas misionales en lo relacionado con la divulgación oportuna de todas las actividades, proyectos y gestiones que impacten a los públicos internos y externos, así como coadyuvar en el mantenimiento de una adecuada comunicación organizacional que facilite no sólo el desarrollo de los procesos, sino también las relaciones interpersonales. Todo en aras de promover la transparencia, la participación ciudadana y la responsabilidad social.</t>
  </si>
  <si>
    <t>Bajos niveles de interacción con el ciudadano en la comunicación digital plasmada en página web y redes sociales</t>
  </si>
  <si>
    <t xml:space="preserve">1. Ciudadanos no acceden a las plataformas digitales que requieren conexión a Internet.                                                       2. No conocen la dirección de la página web de la CVP ni las cuentas de redes sociales en Facebook, Twitter, Youtube e Instagram                                                                            </t>
  </si>
  <si>
    <t>1. Bajos niveles de visitas en las plataformas digitales
2.Desconocimieto ciudadano sobre  éstos canales de comunicación digital de acceso gratuito y permanente en el tiempo
3.Ciudadanía desentendida de lo público                                           4. Bajos niveles de control social usando plataformas digitales</t>
  </si>
  <si>
    <t xml:space="preserve">Revisión del Informe de seguimiento mensual  y acciones de mejora  al reporte de Google Analytics y de redes sociales. </t>
  </si>
  <si>
    <t>Informes de reportes estadísticos Google Analytics, Informes PQRS por página web e informes de redes sociales</t>
  </si>
  <si>
    <t>Sumatoria mensual</t>
  </si>
  <si>
    <t>Número de interacciones generadas por mes, temas tratados y respuestas entregadas</t>
  </si>
  <si>
    <t>CUANTITATIVO: Número mensual - CUALITATIVO  informes con reportes mesual</t>
  </si>
  <si>
    <t xml:space="preserve">12 Informes revisados con acciones de mejora y buenas prácticas. </t>
  </si>
  <si>
    <t>1. Realizar monitoreo mensual de las difernetes plataformas digitales y un plan de mejoramiento para aumentar visistas e interacciones, según metas de la vigencia.  
2.Iniciar estrategias de divulgación con un enfoque más visual y que facilite accesibilidad al usuario. 
3. Generar campañas para dar a conocer las secciones de interacción en página web y redes sociales en el marco de Ley de Transparecia a fin que el ciudadano conozca cómo acceder a la información y como interactuar.                                                         4. Divulgar los mecanismos de presentación
directa de solicitudes, quejas y reclamos y el  mecanismo de seguimiento a las PQR.</t>
  </si>
  <si>
    <t xml:space="preserve">Se iniciò estrategia de divulgación del componente de Contratación Pública
Se elaboró un tutorial en video (SECOP) para acceder a los procesos de contratación de la CVP y se divulgo a la ciudadanía a traves de diferentes medios (pagina web, redes sociales y canales internos). 
Se divulgó por los diferentes canales (Página web y redes sociales) la Rendición de cuentas del sector Hábitat y de la Administración Distrital, en sus diferentes etapas, dando acceso en directo, a la ciudadanía, para intercuar en caso de requerirse, a tarves de comentarios y preguntas. 
Se generó campaña en redes sociales para sensibilizar a la Caja de la Vivienda Popular,  sobre Ley de Transparencia.
Se divulgó a través de página web y redes sociales, el mecanismo de acceso para que el ciudadano interactue a traves de solicitudes y consultas - PQRS, acceda a información de misionales, informes de gestión, etc. 
Se realizó Reporte mensual a las visitas, en página web y redes sociales a fin de aumentar los niveles de interacción con el ciudadano en la comunicación digital, estableciendo un Plan de Mejoramiento del proceso, para generar mayor consulta y visitas en las mismas. </t>
  </si>
  <si>
    <t xml:space="preserve">Correo electronico de notificacion para acceso y uso de plataforma tecnologica que se tenga a disposicion </t>
  </si>
  <si>
    <t>Correo electronico de notificacion de ampliacion de vencimientos de cuenta como de permisos asignados sobre sistemas de informacion</t>
  </si>
  <si>
    <t>Se adelanto seguimiento y verificacion acorde a solicitudes de permisos para ver o almacenar informacion en carpetas de acceso restringido</t>
  </si>
  <si>
    <t>Correos de soporte de permisos asignados</t>
  </si>
  <si>
    <t xml:space="preserve">1. Realizar monitoreo mensual de las diferentes plataformas digitales y un plan de mejoramiento para aumentar visitas e interacciones, según metas de la vigencia.  
En el marco del Proyecto 943 de Transparencia, se realizó apoyo en la administración y gestión de los contenidos a publicar en la Página WEB conforme al cumplimiento de la Ley 1712 de 2014 y la guía 3.0 de Gobierno en Línea, para ello se llevó un control de actualizaciones y fecha de recepción de la información en la Oficina Asesora de Comunicaciones para su respectiva publicación de acuerdo con el Esquema de Publicación de Información.
Siguiendo los compromisos de la OAC para el plan Anti-corrupción, se elaboró el reporte consolidado del segundo cuatrimestre de 2017 evidenciando la evolución no solamente en el aumento de los usuarios que visitan al portal sino también el análisis del aumento en el impacto que estamos teniendo en dispositivos móviles.
Ver informe en https://drive.google.com/file/d/0B01Yl8a_YfVUSlQyRXdJTDFwckE/view
2.Iniciar estrategias de divulgación con un enfoque más visual y que facilite accesibilidad al usuario. 
Se avanzó en las estrategias con enfoque visual, a partir del diseño de secciones como el banner principal en el Home. Adicionalmente se diseñó un menú secundario muy visual, que presenta al usuario la opción de acceder a la información de las cuatro direcciones misionales a través de iconos. 
Se aumentó la frecuencia de actualización de noticias, la principal y las secundarias incluyen imagen de alta calidad, fecha de publicación y lead para ofrécele al usuario el tema principal. 
Algo a destacar es la sección de PQRS que se diseñó con campos interactivos y ventanas emergentes, para facilitarle al usuario el acceso al sistema SDQS. 
El mapa Territorios CVP es una sección nueva en el 2017, se diseñó con el fin de dar a conocer los proyectos de forma georeferenciada.
La página además cuenta con feeds para redes sociales, que muestran la actualización de contenido en video, por ejemplo. 
Evidencia http://www.cajaviviendapopular.gov.co/
3. Generar campañas para dar a conocer las secciones de interacción en página web y redes sociales en el marco de Ley de Transparencia a fin que el ciudadano conozca cómo acceder a la información y como interactuar.                                                      
Se realizó la administración de las redes sociales de la Caja de la Vivienda Popular y la generación de contenidos visuales y su publicación, de acuerdo con los lineamientos de las estrategias de comunicación externa e interna de la Oficina Asesora de Comunicaciones, y las áreas misionales. 
Se evidencia un crecimiento de las comunidades en línea de las redes sociales de la entidad, a partir de la divulgación proactiva de los objetivos, avances, metas, logros, beneficiarios, eventos de las áreas misionales, incluyendo actividades de interacción y respuesta a solicitudes de información.
***Registro de evidencia: Informes de interacción de la página web y de redes sociales. 
El reporte de las métricas se encuentra en \\serv-cv11\comunicaciones\2017\PAAC 2017
Por ejemplo en el mes de mayo, se consiguió 2.0K impresiones por día, se consiguió 4 clics en el enlace por día, en promedio, se consiguió 19 Retweets por día y en promedio, se consiguió 15 me gusta por día.
En el mes de junio, aumentaron en 58.2K impresiones por día, se lograron 4 clics en el enlace por día, aumentaron a 32 Retweets por día y en promedio se consiguió 32 me gusta por día.
Adicionalmente, se realizó el cubrimiento de eventos a través de las redes sociales de la entidad, captando testimonios, imágenes, videos, usando herramientas innovadoras como transmisión en vivo por Internet en los espacios de participación ciudadana, foros, entre otras actividades requeridas por la Oficina Asesora de Comunicaciones.
</t>
  </si>
  <si>
    <t xml:space="preserve">Informes de interacción de la página web y de redes sociales. 
El reporte de las métricas se encuentra en \\serv-cv11\comunicaciones\2017\PAAC 2017
</t>
  </si>
  <si>
    <t>Fecha: 31/08/2017</t>
  </si>
  <si>
    <t>Fecha: 11/09/2017</t>
  </si>
  <si>
    <t>Fecha:  14/09/2017</t>
  </si>
  <si>
    <t>Elaboró / cargo: Todos los Procesos</t>
  </si>
  <si>
    <t>Reviso:  Oficina Asesora Planeación - Control Interno</t>
  </si>
  <si>
    <t xml:space="preserve">Aprobó/cargo: Oficina Asesora de Planeación </t>
  </si>
  <si>
    <t>Se efectuó socialización de los compromisos establecidos en el acuerdo ético para la DUT a 76 funcionarios y contratistas el 23 de junio de 2017</t>
  </si>
  <si>
    <t>correo electrónico enviado a todos los funcionarios de la DUT el día 23 de junio de 2017</t>
  </si>
  <si>
    <t>(Número de comités Fiduciarios Realizados / Número de comités Mensuales)*100</t>
  </si>
  <si>
    <t>Para el segundo cuatrimestre se programaron 17 reuniones, las cuales fueron realizadas, según Actas Nos. 06 al 13 para Comité Técnico y Nos. 100 al 108 para el Comité Directivo, las actas se encuentran en la carpeta de la Calidad 2017</t>
  </si>
  <si>
    <t>Actas de Comités Directivo y Técnico escaneadas</t>
  </si>
  <si>
    <t>se cumplió la meta, se entregó en el mes de abril de 2017 la entrega de la zona de cesión de SIERRA MORENA, adicionalmente  se gestionaron actividades para las zonas de cesión de Atahualpa, Buenos Aires, Guacamayas y Nuevo Chile , mediante  mesas de trabajo y gestión con los involucrados.</t>
  </si>
  <si>
    <t xml:space="preserve">Se analiza técnica y jurídicamente la opción de entrega parcial de la zona escolar y la Zona comunal de acuerdo al Decreto 545 y              Se radica la solicitud formal de recibo al DADEP con los documentos anexos para inicar el tramite de la entrega de zona de cesión de Nuevo Chile.  Adicional a las tareas descritas, el proceso de entrega de zonas de cesión del barrio Nuevo Chile, ha tenido las siguientes gestiones internas: 
- Copia de plano protocolizado de la Escritura de Reloteo No. 7005 en la Notaría segunda de Soacha, para verificación de la inclusión de las zonas de cesión en dicho plano.
- Revisada la copia del plano, se verificó que las zonas de cesión no fueron descritas en la escritura  No. 7005, ni identificadas en el plano protocolizado.
- Se solicitó concepto a la Dirección jurídica del paso a seguir frente al caso, y se determinó que lo recomendable era efectuar una aclaración a dicha escritura para incluir las zonas de cesión del barrio.
- Mediante llamada telefónica con la funcionaria del DADEP Abg. Yulli Catherin Cárdenas Malaver (encargada del caso), se le comunica el procedimiento a seguir para proceder a aclarar las zonas de cesión. 
- La funcionaria encuentra propicio el procedimiento y se propone que previo al inicio del trámite en la notaría, se haga una revisión interna entre las dos entidades para que la diligencia sea más efectiva.
Se adjuntan soportes de la revisión del requerimiento del DADEP (revisión de zonas de cesión en minuta  sujetas a modificación, planos con verificación técnica, copia del plano incorporado en escritura No. 7005).  Ver Formato de seguimiento FUSS mes de junio de 2017
</t>
  </si>
  <si>
    <t xml:space="preserve">Informar a todos los beneficiarios, sobre la gratuidad de los trámites de la entidad.
Capacitar a los funcionarios que se encuentran en atención al ciudadano, para que tengan claridad en el manejo de los trámites  y velen por la transparencia del proceso.  </t>
  </si>
  <si>
    <t xml:space="preserve">Se informa permanentemente a la ciudadanía - beneficiarios, por los diferentes canales de comunicaciones, sobre la gratuidad de los servicios </t>
  </si>
  <si>
    <t xml:space="preserve">Información de gratuidad de los servicios en los diferentes medios de comunicación de la entidad.
Se solicito mediante memorando 2017IE6689 a control interno una capacitacitación y sensibilización sobre los riesgos de corrupción.
Asistencia el 28 de junio de los enlaces de la dirección a la capacitación sobre corrupción.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</si>
</sst>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
  </numFmts>
  <fonts count="21" x14ac:knownFonts="1">
    <font>
      <sz val="10"/>
      <name val="Arial"/>
    </font>
    <font>
      <sz val="11"/>
      <color theme="1"/>
      <name val="Calibri"/>
      <family val="2"/>
      <scheme val="minor"/>
    </font>
    <font>
      <sz val="10"/>
      <name val="Arial"/>
      <family val="2"/>
    </font>
    <font>
      <b/>
      <sz val="10"/>
      <name val="Arial"/>
      <family val="2"/>
    </font>
    <font>
      <b/>
      <sz val="12"/>
      <name val="Arial"/>
      <family val="2"/>
    </font>
    <font>
      <b/>
      <sz val="11"/>
      <name val="Calibri"/>
      <family val="2"/>
      <scheme val="minor"/>
    </font>
    <font>
      <sz val="11"/>
      <name val="Calibri"/>
      <family val="2"/>
      <scheme val="minor"/>
    </font>
    <font>
      <sz val="11"/>
      <name val="Calibri"/>
      <family val="2"/>
    </font>
    <font>
      <b/>
      <sz val="8"/>
      <color rgb="FF000000"/>
      <name val="Tahoma"/>
      <family val="2"/>
    </font>
    <font>
      <sz val="8"/>
      <color rgb="FF000000"/>
      <name val="Tahoma"/>
      <family val="2"/>
    </font>
    <font>
      <b/>
      <sz val="11"/>
      <name val="Arial"/>
      <family val="2"/>
    </font>
    <font>
      <b/>
      <sz val="11"/>
      <color theme="0"/>
      <name val="Arial"/>
      <family val="2"/>
    </font>
    <font>
      <sz val="24"/>
      <name val="Arial"/>
      <family val="2"/>
    </font>
    <font>
      <b/>
      <sz val="24"/>
      <name val="Arial"/>
      <family val="2"/>
    </font>
    <font>
      <b/>
      <sz val="14"/>
      <name val="Arial"/>
      <family val="2"/>
    </font>
    <font>
      <u/>
      <sz val="10"/>
      <color theme="10"/>
      <name val="Arial"/>
      <family val="2"/>
    </font>
    <font>
      <b/>
      <sz val="9"/>
      <color indexed="81"/>
      <name val="Tahoma"/>
      <charset val="1"/>
    </font>
    <font>
      <sz val="9"/>
      <color indexed="81"/>
      <name val="Tahoma"/>
      <charset val="1"/>
    </font>
    <font>
      <sz val="10"/>
      <color theme="0"/>
      <name val="Arial"/>
      <family val="2"/>
    </font>
    <font>
      <sz val="10"/>
      <color rgb="FFFF0000"/>
      <name val="Arial"/>
      <family val="2"/>
    </font>
    <font>
      <b/>
      <sz val="16"/>
      <name val="Arial"/>
      <family val="2"/>
    </font>
  </fonts>
  <fills count="13">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medium">
        <color indexed="64"/>
      </bottom>
      <diagonal/>
    </border>
  </borders>
  <cellStyleXfs count="9">
    <xf numFmtId="0" fontId="0"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5" fillId="0" borderId="0" applyNumberFormat="0" applyFill="0" applyBorder="0" applyAlignment="0" applyProtection="0"/>
    <xf numFmtId="0" fontId="2" fillId="0" borderId="0"/>
  </cellStyleXfs>
  <cellXfs count="224">
    <xf numFmtId="0" fontId="0" fillId="0" borderId="0" xfId="0"/>
    <xf numFmtId="0" fontId="2" fillId="0" borderId="0" xfId="0" applyFont="1"/>
    <xf numFmtId="0" fontId="2" fillId="0" borderId="1" xfId="0" applyFont="1" applyBorder="1" applyAlignment="1">
      <alignment vertical="center"/>
    </xf>
    <xf numFmtId="0" fontId="2" fillId="0" borderId="1" xfId="0" applyFont="1" applyBorder="1" applyAlignment="1">
      <alignment vertical="center" wrapText="1"/>
    </xf>
    <xf numFmtId="0" fontId="2" fillId="0" borderId="0" xfId="0" applyFont="1" applyAlignment="1">
      <alignment horizontal="center" vertical="center"/>
    </xf>
    <xf numFmtId="0" fontId="2" fillId="0" borderId="0" xfId="0" applyFont="1" applyFill="1"/>
    <xf numFmtId="0" fontId="2" fillId="0" borderId="0" xfId="0" applyFont="1" applyAlignment="1">
      <alignment wrapText="1"/>
    </xf>
    <xf numFmtId="0" fontId="2" fillId="0" borderId="0" xfId="0" applyFont="1" applyAlignment="1"/>
    <xf numFmtId="0" fontId="3" fillId="0" borderId="0" xfId="0" applyFont="1" applyAlignment="1">
      <alignment vertical="center"/>
    </xf>
    <xf numFmtId="0" fontId="2" fillId="0" borderId="0" xfId="0" applyNumberFormat="1" applyFont="1"/>
    <xf numFmtId="0" fontId="3" fillId="0" borderId="0" xfId="0" applyFont="1" applyAlignment="1">
      <alignment vertical="center" wrapText="1"/>
    </xf>
    <xf numFmtId="0" fontId="5" fillId="2" borderId="1" xfId="0" applyFont="1" applyFill="1" applyBorder="1" applyAlignment="1">
      <alignment horizontal="center"/>
    </xf>
    <xf numFmtId="0" fontId="6" fillId="0" borderId="0" xfId="0" applyFont="1"/>
    <xf numFmtId="0" fontId="5"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0" xfId="0" applyFont="1" applyAlignment="1">
      <alignment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xf>
    <xf numFmtId="0" fontId="6" fillId="0" borderId="1" xfId="1" applyFont="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0" xfId="0" applyFont="1" applyBorder="1"/>
    <xf numFmtId="0" fontId="6" fillId="0" borderId="0" xfId="0" applyFont="1" applyAlignment="1">
      <alignment vertical="center" wrapText="1"/>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3" fillId="0" borderId="0" xfId="0" applyFont="1" applyBorder="1" applyAlignment="1">
      <alignment vertical="center" wrapText="1"/>
    </xf>
    <xf numFmtId="0" fontId="2" fillId="0" borderId="1" xfId="0" applyFont="1" applyFill="1" applyBorder="1" applyAlignment="1">
      <alignment vertical="center" wrapText="1"/>
    </xf>
    <xf numFmtId="0" fontId="6" fillId="0" borderId="0" xfId="0" applyFont="1" applyBorder="1" applyAlignment="1">
      <alignment horizontal="left" vertical="center" wrapText="1"/>
    </xf>
    <xf numFmtId="0" fontId="6" fillId="0" borderId="0" xfId="0" applyFont="1" applyBorder="1" applyAlignment="1">
      <alignment vertical="center"/>
    </xf>
    <xf numFmtId="0" fontId="5" fillId="0" borderId="0"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xf>
    <xf numFmtId="0" fontId="3" fillId="0" borderId="0" xfId="0" applyFont="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3" fillId="0" borderId="0" xfId="0" applyFont="1" applyAlignment="1">
      <alignment horizontal="center" vertical="center"/>
    </xf>
    <xf numFmtId="0" fontId="3" fillId="0" borderId="0" xfId="0" applyFont="1" applyAlignment="1">
      <alignment horizontal="center" vertical="center"/>
    </xf>
    <xf numFmtId="0" fontId="5" fillId="2" borderId="1"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2"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Alignment="1">
      <alignment vertical="center"/>
    </xf>
    <xf numFmtId="0" fontId="6" fillId="0" borderId="0" xfId="0" applyFont="1" applyFill="1"/>
    <xf numFmtId="0" fontId="3" fillId="0" borderId="0" xfId="0" applyFont="1" applyFill="1" applyBorder="1" applyAlignment="1">
      <alignment horizontal="center" vertical="center" wrapText="1"/>
    </xf>
    <xf numFmtId="0" fontId="2"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1" xfId="0" applyFont="1" applyFill="1" applyBorder="1" applyAlignment="1">
      <alignment horizontal="left" vertical="center" wrapText="1"/>
    </xf>
    <xf numFmtId="0" fontId="3" fillId="0" borderId="0" xfId="0" applyFont="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2" fillId="0" borderId="2"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vertical="center"/>
    </xf>
    <xf numFmtId="0" fontId="2" fillId="0" borderId="0" xfId="0" applyFont="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8" borderId="1" xfId="0" applyNumberFormat="1" applyFont="1" applyFill="1" applyBorder="1" applyAlignment="1" applyProtection="1">
      <alignment horizontal="center" vertical="center" wrapText="1"/>
      <protection locked="0"/>
    </xf>
    <xf numFmtId="0" fontId="2" fillId="7"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2" fillId="11"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9" fontId="2" fillId="4"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9" fontId="2" fillId="9" borderId="1" xfId="0" applyNumberFormat="1" applyFont="1" applyFill="1" applyBorder="1" applyAlignment="1">
      <alignment horizontal="center" vertical="center" wrapText="1"/>
    </xf>
    <xf numFmtId="0" fontId="18" fillId="5" borderId="1" xfId="0" applyFont="1" applyFill="1" applyBorder="1" applyAlignment="1">
      <alignment horizontal="center" vertical="center" wrapText="1"/>
    </xf>
    <xf numFmtId="0" fontId="2" fillId="0" borderId="26" xfId="0" applyFont="1" applyBorder="1" applyAlignment="1">
      <alignment horizontal="center" vertical="center" wrapText="1"/>
    </xf>
    <xf numFmtId="0" fontId="2" fillId="10" borderId="1" xfId="0" applyFont="1" applyFill="1" applyBorder="1" applyAlignment="1">
      <alignment horizontal="center" vertical="center" wrapText="1"/>
    </xf>
    <xf numFmtId="0" fontId="2" fillId="0" borderId="27" xfId="0" applyFont="1" applyBorder="1" applyAlignment="1">
      <alignment horizontal="center" vertical="center" wrapText="1"/>
    </xf>
    <xf numFmtId="0" fontId="2" fillId="11" borderId="29" xfId="1" applyFont="1" applyFill="1" applyBorder="1" applyAlignment="1">
      <alignment horizontal="center" vertical="center" wrapText="1"/>
    </xf>
    <xf numFmtId="9" fontId="2" fillId="10" borderId="1"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6" xfId="0" applyFont="1" applyFill="1" applyBorder="1" applyAlignment="1">
      <alignment horizontal="center" vertical="center" wrapText="1"/>
    </xf>
    <xf numFmtId="9" fontId="2" fillId="12" borderId="1" xfId="0" applyNumberFormat="1" applyFont="1" applyFill="1" applyBorder="1" applyAlignment="1">
      <alignment horizontal="center" vertical="center" wrapText="1"/>
    </xf>
    <xf numFmtId="0" fontId="2" fillId="11" borderId="1" xfId="0" applyNumberFormat="1" applyFont="1" applyFill="1" applyBorder="1" applyAlignment="1" applyProtection="1">
      <alignment horizontal="center" vertical="center" wrapText="1"/>
      <protection locked="0"/>
    </xf>
    <xf numFmtId="0" fontId="19" fillId="5"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1" applyFont="1" applyFill="1" applyBorder="1" applyAlignment="1">
      <alignment horizontal="center" vertical="center" wrapText="1"/>
    </xf>
    <xf numFmtId="0" fontId="2" fillId="11" borderId="1" xfId="1" applyFont="1" applyFill="1" applyBorder="1" applyAlignment="1">
      <alignment horizontal="center" vertical="center" wrapText="1"/>
    </xf>
    <xf numFmtId="9" fontId="2" fillId="3" borderId="1" xfId="3"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3" xfId="0" applyNumberFormat="1" applyFont="1" applyFill="1" applyBorder="1" applyAlignment="1" applyProtection="1">
      <alignment horizontal="center" vertical="center" wrapText="1"/>
      <protection locked="0"/>
    </xf>
    <xf numFmtId="0" fontId="2" fillId="3" borderId="1" xfId="0" applyNumberFormat="1" applyFont="1" applyFill="1" applyBorder="1" applyAlignment="1" applyProtection="1">
      <alignment horizontal="center" vertical="center" wrapText="1"/>
      <protection locked="0"/>
    </xf>
    <xf numFmtId="0" fontId="2" fillId="0" borderId="14" xfId="0" applyFont="1" applyBorder="1" applyAlignment="1">
      <alignment horizontal="center" vertical="center" wrapText="1"/>
    </xf>
    <xf numFmtId="0" fontId="2" fillId="0" borderId="14" xfId="0" applyFont="1" applyFill="1" applyBorder="1" applyAlignment="1">
      <alignment horizontal="center" vertical="center" wrapText="1"/>
    </xf>
    <xf numFmtId="0" fontId="2" fillId="0" borderId="14" xfId="0"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9" fontId="2" fillId="11" borderId="1" xfId="0" applyNumberFormat="1" applyFont="1" applyFill="1" applyBorder="1" applyAlignment="1">
      <alignment horizontal="center" vertical="center" wrapText="1"/>
    </xf>
    <xf numFmtId="165" fontId="2" fillId="4" borderId="1" xfId="0" applyNumberFormat="1" applyFont="1" applyFill="1" applyBorder="1" applyAlignment="1">
      <alignment horizontal="center" vertical="center" wrapText="1"/>
    </xf>
    <xf numFmtId="0" fontId="2" fillId="0" borderId="1" xfId="0" quotePrefix="1" applyNumberFormat="1" applyFont="1" applyFill="1" applyBorder="1" applyAlignment="1" applyProtection="1">
      <alignment horizontal="center" vertical="center" wrapText="1"/>
      <protection locked="0"/>
    </xf>
    <xf numFmtId="10" fontId="2" fillId="4" borderId="1" xfId="0" applyNumberFormat="1" applyFont="1" applyFill="1" applyBorder="1" applyAlignment="1">
      <alignment horizontal="center" vertical="center" wrapText="1"/>
    </xf>
    <xf numFmtId="0" fontId="2" fillId="0" borderId="15" xfId="0" applyFont="1" applyBorder="1" applyAlignment="1">
      <alignment horizontal="center" vertical="center" wrapText="1"/>
    </xf>
    <xf numFmtId="0" fontId="2" fillId="11" borderId="1" xfId="0" applyFont="1" applyFill="1" applyBorder="1" applyAlignment="1">
      <alignment horizontal="center" vertical="center" wrapText="1"/>
    </xf>
    <xf numFmtId="10" fontId="2" fillId="3" borderId="1" xfId="3" applyNumberFormat="1" applyFont="1" applyFill="1" applyBorder="1" applyAlignment="1">
      <alignment horizontal="center" vertical="center" wrapText="1"/>
    </xf>
    <xf numFmtId="0" fontId="2" fillId="0" borderId="1" xfId="7" applyNumberFormat="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2" fillId="0" borderId="10" xfId="0" applyFont="1" applyBorder="1" applyAlignment="1">
      <alignment horizontal="center" wrapText="1"/>
    </xf>
    <xf numFmtId="0" fontId="2" fillId="0" borderId="5" xfId="0" applyFont="1" applyBorder="1" applyAlignment="1">
      <alignment horizontal="center" wrapText="1"/>
    </xf>
    <xf numFmtId="0" fontId="2" fillId="0" borderId="11" xfId="0" applyFont="1" applyBorder="1" applyAlignment="1">
      <alignment horizontal="center" wrapText="1"/>
    </xf>
    <xf numFmtId="0" fontId="2" fillId="0" borderId="0" xfId="0" applyFont="1" applyBorder="1" applyAlignment="1">
      <alignment horizontal="center" wrapText="1"/>
    </xf>
    <xf numFmtId="0" fontId="2" fillId="0" borderId="12" xfId="0" applyFont="1" applyBorder="1" applyAlignment="1">
      <alignment horizontal="center" wrapText="1"/>
    </xf>
    <xf numFmtId="0" fontId="2" fillId="0" borderId="8" xfId="0" applyFont="1" applyBorder="1" applyAlignment="1">
      <alignment horizontal="center" wrapText="1"/>
    </xf>
    <xf numFmtId="0" fontId="2" fillId="0" borderId="1" xfId="0" applyFont="1" applyBorder="1" applyAlignment="1">
      <alignment horizontal="left"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0" borderId="10"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11"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2"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3" xfId="1" applyFont="1" applyFill="1" applyBorder="1" applyAlignment="1">
      <alignment horizontal="center" vertical="center" wrapText="1"/>
    </xf>
    <xf numFmtId="0" fontId="11" fillId="5" borderId="14" xfId="1"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left" vertical="center"/>
    </xf>
    <xf numFmtId="0" fontId="2" fillId="8" borderId="13" xfId="0" applyNumberFormat="1" applyFont="1" applyFill="1" applyBorder="1" applyAlignment="1" applyProtection="1">
      <alignment horizontal="center" vertical="center" wrapText="1"/>
      <protection locked="0"/>
    </xf>
    <xf numFmtId="0" fontId="2" fillId="8" borderId="14" xfId="0" applyNumberFormat="1" applyFont="1" applyFill="1" applyBorder="1" applyAlignment="1" applyProtection="1">
      <alignment horizontal="center" vertical="center" wrapText="1"/>
      <protection locked="0"/>
    </xf>
    <xf numFmtId="0" fontId="2" fillId="0" borderId="10"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12"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1" fillId="5" borderId="0"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2" fillId="0" borderId="13" xfId="0" applyNumberFormat="1" applyFont="1" applyFill="1" applyBorder="1" applyAlignment="1" applyProtection="1">
      <alignment horizontal="center" vertical="center" wrapText="1"/>
      <protection locked="0"/>
    </xf>
    <xf numFmtId="0" fontId="2" fillId="0" borderId="14" xfId="0" applyNumberFormat="1" applyFont="1" applyFill="1" applyBorder="1" applyAlignment="1" applyProtection="1">
      <alignment horizontal="center" vertical="center" wrapText="1"/>
      <protection locked="0"/>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7" borderId="13"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8" xfId="0" applyFont="1" applyBorder="1" applyAlignment="1">
      <alignment horizontal="center" vertical="center" wrapText="1"/>
    </xf>
  </cellXfs>
  <cellStyles count="9">
    <cellStyle name="Hipervínculo" xfId="7" builtinId="8"/>
    <cellStyle name="Millares 2" xfId="2"/>
    <cellStyle name="Normal" xfId="0" builtinId="0"/>
    <cellStyle name="Normal 2" xfId="4"/>
    <cellStyle name="Normal 2 2" xfId="1"/>
    <cellStyle name="Normal 3" xfId="8"/>
    <cellStyle name="Normal 4" xfId="6"/>
    <cellStyle name="Porcentaje 2" xfId="3"/>
    <cellStyle name="Porcentual 2" xfId="5"/>
  </cellStyles>
  <dxfs count="4">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219363</xdr:colOff>
      <xdr:row>0</xdr:row>
      <xdr:rowOff>167408</xdr:rowOff>
    </xdr:from>
    <xdr:to>
      <xdr:col>3</xdr:col>
      <xdr:colOff>412750</xdr:colOff>
      <xdr:row>2</xdr:row>
      <xdr:rowOff>323272</xdr:rowOff>
    </xdr:to>
    <xdr:pic>
      <xdr:nvPicPr>
        <xdr:cNvPr id="2" name="Picture 309" descr="Escudo color CV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1313" y="167408"/>
          <a:ext cx="1841212" cy="91786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219363</xdr:colOff>
      <xdr:row>0</xdr:row>
      <xdr:rowOff>167408</xdr:rowOff>
    </xdr:from>
    <xdr:to>
      <xdr:col>3</xdr:col>
      <xdr:colOff>412750</xdr:colOff>
      <xdr:row>2</xdr:row>
      <xdr:rowOff>323272</xdr:rowOff>
    </xdr:to>
    <xdr:pic>
      <xdr:nvPicPr>
        <xdr:cNvPr id="4" name="Picture 309" descr="Escudo color CVP">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8613" y="167408"/>
          <a:ext cx="1844387" cy="91786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garcia\Downloads\208-PLA-Ft-06%20Hoja%20de%20vida%20de%20indicado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MVelez\Desktop\calidad%202016\Calidad%20julio%202016\Copia%20de%20208-PLA-Ft-05%20Matriz%20de%20Riesgos.%20Formulaci&#243;n%202016-ju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aMejia\Desktop\informe%20de%20actividades\septiembre\plan%20anticorrupcion\Matriz%20Anticorrupci&#243;n%20y%20Atenci&#243;n%20al%20Ciudadano%20-%20Jur&#237;dica%20%20Agosto%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row>
        <row r="5">
          <cell r="A5" t="str">
            <v>Comunicaciones</v>
          </cell>
        </row>
        <row r="6">
          <cell r="A6" t="str">
            <v>Reasentamientos Humanos</v>
          </cell>
        </row>
        <row r="7">
          <cell r="A7" t="str">
            <v>Mejoramiento de Vivienda</v>
          </cell>
        </row>
        <row r="8">
          <cell r="A8" t="str">
            <v>Mejoramiento de Barrios</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row>
        <row r="14">
          <cell r="A14" t="str">
            <v>Gestión Humana</v>
          </cell>
        </row>
        <row r="15">
          <cell r="A15" t="str">
            <v>Evaluación de la Gestión</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Hoja1"/>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Downloads/ACTAS%20REUNIONES%20ENERO-ABRIL%202017.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8"/>
  <sheetViews>
    <sheetView topLeftCell="T1" zoomScale="60" zoomScaleNormal="60" workbookViewId="0">
      <selection activeCell="E14" sqref="E14"/>
    </sheetView>
  </sheetViews>
  <sheetFormatPr baseColWidth="10" defaultRowHeight="15" x14ac:dyDescent="0.25"/>
  <cols>
    <col min="1" max="1" width="25.42578125" style="12" customWidth="1"/>
    <col min="2" max="2" width="59.7109375" style="12" customWidth="1"/>
    <col min="3" max="3" width="6.85546875" style="24" customWidth="1"/>
    <col min="4" max="4" width="22.5703125" style="12" customWidth="1"/>
    <col min="5" max="5" width="28.42578125" style="12" customWidth="1"/>
    <col min="6" max="6" width="54.28515625" style="12" customWidth="1"/>
    <col min="7" max="7" width="10" style="12" customWidth="1"/>
    <col min="8" max="8" width="31" style="12" customWidth="1"/>
    <col min="9" max="9" width="15.7109375" style="12" customWidth="1"/>
    <col min="10" max="10" width="28.28515625" style="12" customWidth="1"/>
    <col min="11" max="11" width="5.85546875" style="53" customWidth="1"/>
    <col min="12" max="13" width="28.28515625" style="53" customWidth="1"/>
    <col min="14" max="14" width="8.7109375" style="53" customWidth="1"/>
    <col min="15" max="15" width="41.140625" style="53" customWidth="1"/>
    <col min="16" max="16" width="7.5703125" style="53" customWidth="1"/>
    <col min="17" max="17" width="28.28515625" style="53" customWidth="1"/>
    <col min="18" max="18" width="9" style="53" customWidth="1"/>
    <col min="19" max="20" width="28.28515625" style="53" customWidth="1"/>
    <col min="21" max="21" width="11.42578125" style="53" customWidth="1"/>
    <col min="22" max="22" width="28.28515625" style="53" customWidth="1"/>
    <col min="23" max="23" width="11.85546875" style="53" customWidth="1"/>
    <col min="24" max="24" width="16.5703125" style="53" customWidth="1"/>
    <col min="25" max="25" width="20.42578125" style="53" customWidth="1"/>
    <col min="26" max="26" width="47.5703125" style="53" customWidth="1"/>
    <col min="27" max="27" width="7.5703125" style="53" customWidth="1"/>
    <col min="28" max="28" width="11.42578125" style="12"/>
    <col min="29" max="29" width="18.28515625" style="12" customWidth="1"/>
    <col min="30" max="31" width="11.42578125" style="12"/>
    <col min="32" max="32" width="27.140625" style="12" customWidth="1"/>
    <col min="33" max="33" width="22.5703125" style="12" customWidth="1"/>
    <col min="34" max="34" width="22" style="25" customWidth="1"/>
    <col min="35" max="16384" width="11.42578125" style="12"/>
  </cols>
  <sheetData>
    <row r="2" spans="1:34" x14ac:dyDescent="0.25">
      <c r="A2" s="11" t="s">
        <v>3</v>
      </c>
      <c r="B2" s="27" t="s">
        <v>154</v>
      </c>
      <c r="C2" s="33"/>
      <c r="D2" s="124" t="s">
        <v>16</v>
      </c>
      <c r="E2" s="125"/>
      <c r="F2" s="126"/>
      <c r="H2" s="121" t="s">
        <v>30</v>
      </c>
      <c r="I2" s="121"/>
      <c r="J2" s="121"/>
      <c r="K2" s="33"/>
      <c r="L2" s="33"/>
      <c r="M2" s="33"/>
      <c r="N2" s="33"/>
      <c r="O2" s="33"/>
      <c r="P2" s="33"/>
      <c r="Q2" s="33"/>
      <c r="R2" s="33"/>
      <c r="S2" s="33"/>
      <c r="T2" s="33"/>
      <c r="U2" s="33"/>
      <c r="V2" s="33"/>
      <c r="W2" s="33"/>
      <c r="X2" s="33"/>
      <c r="Y2" s="33"/>
      <c r="Z2" s="33"/>
      <c r="AA2" s="33"/>
      <c r="AB2" s="13" t="s">
        <v>49</v>
      </c>
      <c r="AC2" s="13" t="s">
        <v>50</v>
      </c>
      <c r="AD2" s="13" t="s">
        <v>51</v>
      </c>
      <c r="AF2" s="13" t="s">
        <v>107</v>
      </c>
      <c r="AG2" s="13" t="s">
        <v>108</v>
      </c>
      <c r="AH2" s="13" t="s">
        <v>142</v>
      </c>
    </row>
    <row r="3" spans="1:34" ht="87" customHeight="1" x14ac:dyDescent="0.25">
      <c r="A3" s="14" t="s">
        <v>8</v>
      </c>
      <c r="B3" s="28" t="s">
        <v>155</v>
      </c>
      <c r="C3" s="31"/>
      <c r="D3" s="40" t="s">
        <v>182</v>
      </c>
      <c r="E3" s="127" t="s">
        <v>74</v>
      </c>
      <c r="F3" s="127"/>
      <c r="G3" s="15"/>
      <c r="H3" s="16" t="s">
        <v>27</v>
      </c>
      <c r="I3" s="16" t="s">
        <v>28</v>
      </c>
      <c r="J3" s="16" t="s">
        <v>29</v>
      </c>
      <c r="K3" s="33"/>
      <c r="L3" s="122" t="s">
        <v>35</v>
      </c>
      <c r="M3" s="123"/>
      <c r="N3" s="56"/>
      <c r="O3" s="44" t="s">
        <v>72</v>
      </c>
      <c r="P3" s="56"/>
      <c r="Q3" s="36" t="s">
        <v>68</v>
      </c>
      <c r="R3" s="56"/>
      <c r="S3" s="120" t="s">
        <v>42</v>
      </c>
      <c r="T3" s="120"/>
      <c r="U3" s="56"/>
      <c r="V3" s="36" t="s">
        <v>70</v>
      </c>
      <c r="W3" s="54"/>
      <c r="X3" s="121" t="s">
        <v>40</v>
      </c>
      <c r="Y3" s="121"/>
      <c r="Z3" s="121"/>
      <c r="AA3" s="54"/>
      <c r="AB3" s="18">
        <v>1</v>
      </c>
      <c r="AC3" s="18" t="s">
        <v>52</v>
      </c>
      <c r="AD3" s="18">
        <v>2015</v>
      </c>
      <c r="AF3" s="17" t="s">
        <v>109</v>
      </c>
      <c r="AG3" s="14" t="s">
        <v>121</v>
      </c>
      <c r="AH3" s="14" t="s">
        <v>121</v>
      </c>
    </row>
    <row r="4" spans="1:34" ht="89.25" customHeight="1" x14ac:dyDescent="0.25">
      <c r="A4" s="14" t="s">
        <v>153</v>
      </c>
      <c r="B4" s="28" t="s">
        <v>197</v>
      </c>
      <c r="C4" s="31"/>
      <c r="D4" s="40" t="s">
        <v>183</v>
      </c>
      <c r="E4" s="127" t="s">
        <v>75</v>
      </c>
      <c r="F4" s="127"/>
      <c r="G4" s="15"/>
      <c r="H4" s="17" t="s">
        <v>17</v>
      </c>
      <c r="I4" s="19">
        <v>5</v>
      </c>
      <c r="J4" s="17" t="s">
        <v>22</v>
      </c>
      <c r="K4" s="51"/>
      <c r="L4" s="16" t="s">
        <v>34</v>
      </c>
      <c r="M4" s="16" t="s">
        <v>28</v>
      </c>
      <c r="N4" s="33"/>
      <c r="O4" s="14" t="s">
        <v>192</v>
      </c>
      <c r="P4" s="33"/>
      <c r="Q4" s="2" t="s">
        <v>171</v>
      </c>
      <c r="R4" s="33"/>
      <c r="S4" s="16" t="s">
        <v>34</v>
      </c>
      <c r="T4" s="16" t="s">
        <v>28</v>
      </c>
      <c r="U4" s="33"/>
      <c r="V4" s="2" t="s">
        <v>174</v>
      </c>
      <c r="W4" s="55"/>
      <c r="X4" s="34" t="s">
        <v>27</v>
      </c>
      <c r="Y4" s="34" t="s">
        <v>28</v>
      </c>
      <c r="Z4" s="34" t="s">
        <v>29</v>
      </c>
      <c r="AA4" s="55"/>
      <c r="AB4" s="18">
        <f t="shared" ref="AB4:AB18" si="0">AB3+1</f>
        <v>2</v>
      </c>
      <c r="AC4" s="18" t="s">
        <v>53</v>
      </c>
      <c r="AD4" s="18">
        <f t="shared" ref="AD4:AD9" si="1">AD3+1</f>
        <v>2016</v>
      </c>
      <c r="AF4" s="14" t="s">
        <v>110</v>
      </c>
      <c r="AG4" s="14" t="s">
        <v>134</v>
      </c>
      <c r="AH4" s="14" t="s">
        <v>143</v>
      </c>
    </row>
    <row r="5" spans="1:34" ht="120" customHeight="1" x14ac:dyDescent="0.25">
      <c r="A5" s="14" t="s">
        <v>6</v>
      </c>
      <c r="B5" s="28" t="s">
        <v>156</v>
      </c>
      <c r="C5" s="31"/>
      <c r="D5" s="40" t="s">
        <v>184</v>
      </c>
      <c r="E5" s="127" t="s">
        <v>76</v>
      </c>
      <c r="F5" s="127"/>
      <c r="G5" s="15"/>
      <c r="H5" s="17" t="s">
        <v>18</v>
      </c>
      <c r="I5" s="19">
        <v>4</v>
      </c>
      <c r="J5" s="17" t="s">
        <v>23</v>
      </c>
      <c r="K5" s="51"/>
      <c r="L5" s="22" t="s">
        <v>179</v>
      </c>
      <c r="M5" s="18">
        <v>0.5</v>
      </c>
      <c r="N5" s="57"/>
      <c r="O5" s="14" t="s">
        <v>193</v>
      </c>
      <c r="P5" s="57"/>
      <c r="Q5" s="2" t="s">
        <v>172</v>
      </c>
      <c r="R5" s="57"/>
      <c r="S5" s="22" t="s">
        <v>43</v>
      </c>
      <c r="T5" s="18">
        <v>1</v>
      </c>
      <c r="U5" s="57"/>
      <c r="V5" s="2" t="s">
        <v>175</v>
      </c>
      <c r="W5" s="55"/>
      <c r="X5" s="41" t="s">
        <v>167</v>
      </c>
      <c r="Y5" s="19">
        <v>1</v>
      </c>
      <c r="Z5" s="35" t="s">
        <v>41</v>
      </c>
      <c r="AA5" s="55"/>
      <c r="AB5" s="18">
        <f t="shared" si="0"/>
        <v>3</v>
      </c>
      <c r="AC5" s="18" t="s">
        <v>54</v>
      </c>
      <c r="AD5" s="18">
        <f t="shared" si="1"/>
        <v>2017</v>
      </c>
      <c r="AF5" s="14" t="s">
        <v>111</v>
      </c>
      <c r="AG5" s="14" t="s">
        <v>124</v>
      </c>
      <c r="AH5" s="14" t="s">
        <v>122</v>
      </c>
    </row>
    <row r="6" spans="1:34" ht="129.75" customHeight="1" x14ac:dyDescent="0.25">
      <c r="A6" s="14" t="s">
        <v>12</v>
      </c>
      <c r="B6" s="28" t="s">
        <v>157</v>
      </c>
      <c r="C6" s="31"/>
      <c r="D6" s="40" t="s">
        <v>185</v>
      </c>
      <c r="E6" s="127" t="s">
        <v>77</v>
      </c>
      <c r="F6" s="127"/>
      <c r="G6" s="15"/>
      <c r="H6" s="17" t="s">
        <v>19</v>
      </c>
      <c r="I6" s="19">
        <v>3</v>
      </c>
      <c r="J6" s="17" t="s">
        <v>24</v>
      </c>
      <c r="K6" s="51"/>
      <c r="L6" s="22" t="s">
        <v>180</v>
      </c>
      <c r="M6" s="18">
        <v>1</v>
      </c>
      <c r="N6" s="57"/>
      <c r="O6" s="14" t="s">
        <v>194</v>
      </c>
      <c r="P6" s="57"/>
      <c r="Q6" s="2" t="s">
        <v>173</v>
      </c>
      <c r="R6" s="57"/>
      <c r="S6" s="22" t="s">
        <v>44</v>
      </c>
      <c r="T6" s="18">
        <v>2</v>
      </c>
      <c r="U6" s="57"/>
      <c r="V6" s="2" t="s">
        <v>176</v>
      </c>
      <c r="W6" s="55"/>
      <c r="X6" s="41" t="s">
        <v>168</v>
      </c>
      <c r="Y6" s="19">
        <v>2</v>
      </c>
      <c r="Z6" s="35" t="s">
        <v>88</v>
      </c>
      <c r="AA6" s="55"/>
      <c r="AB6" s="18">
        <f t="shared" si="0"/>
        <v>4</v>
      </c>
      <c r="AC6" s="18" t="s">
        <v>55</v>
      </c>
      <c r="AD6" s="18">
        <f t="shared" si="1"/>
        <v>2018</v>
      </c>
      <c r="AF6" s="14" t="s">
        <v>112</v>
      </c>
      <c r="AG6" s="14" t="s">
        <v>125</v>
      </c>
      <c r="AH6" s="14" t="s">
        <v>123</v>
      </c>
    </row>
    <row r="7" spans="1:34" ht="106.5" customHeight="1" x14ac:dyDescent="0.25">
      <c r="A7" s="14" t="s">
        <v>5</v>
      </c>
      <c r="B7" s="28" t="s">
        <v>159</v>
      </c>
      <c r="C7" s="31"/>
      <c r="D7" s="40" t="s">
        <v>104</v>
      </c>
      <c r="E7" s="127" t="s">
        <v>78</v>
      </c>
      <c r="F7" s="127"/>
      <c r="G7" s="15"/>
      <c r="H7" s="17" t="s">
        <v>20</v>
      </c>
      <c r="I7" s="19">
        <v>2</v>
      </c>
      <c r="J7" s="17" t="s">
        <v>25</v>
      </c>
      <c r="K7" s="51"/>
      <c r="L7" s="51"/>
      <c r="M7" s="51"/>
      <c r="N7" s="51"/>
      <c r="O7" s="14" t="s">
        <v>195</v>
      </c>
      <c r="P7" s="51"/>
      <c r="Q7" s="51"/>
      <c r="R7" s="51"/>
      <c r="S7" s="22" t="s">
        <v>45</v>
      </c>
      <c r="T7" s="18">
        <v>3</v>
      </c>
      <c r="U7" s="51"/>
      <c r="V7" s="51"/>
      <c r="W7" s="51"/>
      <c r="X7" s="41" t="s">
        <v>169</v>
      </c>
      <c r="Y7" s="19">
        <v>3</v>
      </c>
      <c r="Z7" s="35" t="s">
        <v>87</v>
      </c>
      <c r="AA7" s="51"/>
      <c r="AB7" s="18">
        <f t="shared" si="0"/>
        <v>5</v>
      </c>
      <c r="AC7" s="18" t="s">
        <v>56</v>
      </c>
      <c r="AD7" s="18">
        <f t="shared" si="1"/>
        <v>2019</v>
      </c>
      <c r="AF7" s="14" t="s">
        <v>113</v>
      </c>
      <c r="AG7" s="14" t="s">
        <v>126</v>
      </c>
      <c r="AH7" s="14" t="s">
        <v>144</v>
      </c>
    </row>
    <row r="8" spans="1:34" ht="90" customHeight="1" x14ac:dyDescent="0.25">
      <c r="A8" s="14" t="s">
        <v>4</v>
      </c>
      <c r="B8" s="28" t="s">
        <v>160</v>
      </c>
      <c r="C8" s="31"/>
      <c r="D8" s="40" t="s">
        <v>186</v>
      </c>
      <c r="E8" s="128" t="s">
        <v>39</v>
      </c>
      <c r="F8" s="128"/>
      <c r="G8" s="15"/>
      <c r="H8" s="17" t="s">
        <v>21</v>
      </c>
      <c r="I8" s="19">
        <v>1</v>
      </c>
      <c r="J8" s="17" t="s">
        <v>26</v>
      </c>
      <c r="K8" s="51"/>
      <c r="L8" s="36" t="s">
        <v>71</v>
      </c>
      <c r="M8" s="51"/>
      <c r="N8" s="51"/>
      <c r="O8" s="58" t="s">
        <v>196</v>
      </c>
      <c r="P8" s="51"/>
      <c r="Q8" s="51"/>
      <c r="R8" s="51"/>
      <c r="S8" s="22" t="s">
        <v>46</v>
      </c>
      <c r="T8" s="18">
        <v>4</v>
      </c>
      <c r="U8" s="51"/>
      <c r="V8" s="51"/>
      <c r="W8" s="51"/>
      <c r="X8" s="41" t="s">
        <v>170</v>
      </c>
      <c r="Y8" s="19">
        <v>4</v>
      </c>
      <c r="Z8" s="35" t="s">
        <v>86</v>
      </c>
      <c r="AA8" s="51"/>
      <c r="AB8" s="18">
        <f t="shared" si="0"/>
        <v>6</v>
      </c>
      <c r="AC8" s="18" t="s">
        <v>57</v>
      </c>
      <c r="AD8" s="18">
        <f t="shared" si="1"/>
        <v>2020</v>
      </c>
      <c r="AF8" s="14" t="s">
        <v>114</v>
      </c>
      <c r="AG8" s="14" t="s">
        <v>127</v>
      </c>
      <c r="AH8" s="14" t="s">
        <v>145</v>
      </c>
    </row>
    <row r="9" spans="1:34" ht="136.5" customHeight="1" x14ac:dyDescent="0.25">
      <c r="A9" s="14" t="s">
        <v>13</v>
      </c>
      <c r="B9" s="28" t="s">
        <v>158</v>
      </c>
      <c r="C9" s="31"/>
      <c r="D9" s="40" t="s">
        <v>187</v>
      </c>
      <c r="E9" s="128" t="s">
        <v>79</v>
      </c>
      <c r="F9" s="128"/>
      <c r="G9" s="15"/>
      <c r="H9" s="15"/>
      <c r="I9" s="20"/>
      <c r="J9" s="15"/>
      <c r="K9" s="52"/>
      <c r="L9" s="2" t="s">
        <v>177</v>
      </c>
      <c r="M9" s="52"/>
      <c r="N9" s="52"/>
      <c r="O9" s="52"/>
      <c r="P9" s="52"/>
      <c r="Q9" s="52"/>
      <c r="R9" s="52"/>
      <c r="S9" s="22" t="s">
        <v>47</v>
      </c>
      <c r="T9" s="23">
        <v>5</v>
      </c>
      <c r="U9" s="52"/>
      <c r="V9" s="52"/>
      <c r="W9" s="52"/>
      <c r="X9" s="52"/>
      <c r="Y9" s="52"/>
      <c r="Z9" s="52"/>
      <c r="AA9" s="52"/>
      <c r="AB9" s="18">
        <f t="shared" si="0"/>
        <v>7</v>
      </c>
      <c r="AC9" s="18" t="s">
        <v>58</v>
      </c>
      <c r="AD9" s="18">
        <f t="shared" si="1"/>
        <v>2021</v>
      </c>
      <c r="AF9" s="14" t="s">
        <v>115</v>
      </c>
      <c r="AG9" s="14" t="s">
        <v>128</v>
      </c>
      <c r="AH9" s="14" t="s">
        <v>146</v>
      </c>
    </row>
    <row r="10" spans="1:34" ht="69.75" customHeight="1" x14ac:dyDescent="0.25">
      <c r="A10" s="14" t="s">
        <v>9</v>
      </c>
      <c r="B10" s="28" t="s">
        <v>161</v>
      </c>
      <c r="C10" s="31"/>
      <c r="D10" s="40" t="s">
        <v>188</v>
      </c>
      <c r="E10" s="128" t="s">
        <v>80</v>
      </c>
      <c r="F10" s="128"/>
      <c r="G10" s="15"/>
      <c r="L10" s="2" t="s">
        <v>178</v>
      </c>
      <c r="AB10" s="18">
        <f>AB9+1</f>
        <v>8</v>
      </c>
      <c r="AC10" s="18" t="s">
        <v>59</v>
      </c>
      <c r="AD10" s="18"/>
      <c r="AF10" s="14" t="s">
        <v>116</v>
      </c>
      <c r="AG10" s="14" t="s">
        <v>129</v>
      </c>
    </row>
    <row r="11" spans="1:34" ht="100.5" customHeight="1" x14ac:dyDescent="0.25">
      <c r="A11" s="21" t="s">
        <v>10</v>
      </c>
      <c r="B11" s="28" t="s">
        <v>198</v>
      </c>
      <c r="C11" s="31"/>
      <c r="G11" s="15"/>
      <c r="AB11" s="18">
        <f t="shared" si="0"/>
        <v>9</v>
      </c>
      <c r="AC11" s="18" t="s">
        <v>60</v>
      </c>
      <c r="AD11" s="18"/>
      <c r="AF11" s="14" t="s">
        <v>117</v>
      </c>
      <c r="AG11" s="14" t="s">
        <v>130</v>
      </c>
    </row>
    <row r="12" spans="1:34" ht="57.75" customHeight="1" x14ac:dyDescent="0.25">
      <c r="A12" s="21" t="s">
        <v>105</v>
      </c>
      <c r="B12" s="28" t="s">
        <v>163</v>
      </c>
      <c r="C12" s="31"/>
      <c r="G12" s="15"/>
      <c r="AB12" s="18">
        <f t="shared" si="0"/>
        <v>10</v>
      </c>
      <c r="AC12" s="18" t="s">
        <v>61</v>
      </c>
      <c r="AD12" s="18"/>
      <c r="AF12" s="14" t="s">
        <v>118</v>
      </c>
      <c r="AG12" s="14" t="s">
        <v>131</v>
      </c>
    </row>
    <row r="13" spans="1:34" ht="66" customHeight="1" x14ac:dyDescent="0.25">
      <c r="A13" s="21" t="s">
        <v>11</v>
      </c>
      <c r="B13" s="28" t="s">
        <v>162</v>
      </c>
      <c r="C13" s="31"/>
      <c r="G13" s="15"/>
      <c r="AB13" s="18">
        <f t="shared" si="0"/>
        <v>11</v>
      </c>
      <c r="AC13" s="18" t="s">
        <v>62</v>
      </c>
      <c r="AD13" s="18"/>
      <c r="AF13" s="14" t="s">
        <v>119</v>
      </c>
      <c r="AG13" s="14" t="s">
        <v>132</v>
      </c>
    </row>
    <row r="14" spans="1:34" ht="105" customHeight="1" x14ac:dyDescent="0.25">
      <c r="A14" s="21" t="s">
        <v>14</v>
      </c>
      <c r="B14" s="28" t="s">
        <v>164</v>
      </c>
      <c r="C14" s="31"/>
      <c r="G14" s="15"/>
      <c r="AB14" s="18">
        <f t="shared" si="0"/>
        <v>12</v>
      </c>
      <c r="AC14" s="18" t="s">
        <v>63</v>
      </c>
      <c r="AD14" s="18"/>
      <c r="AF14" s="14" t="s">
        <v>120</v>
      </c>
      <c r="AG14" s="14" t="s">
        <v>133</v>
      </c>
    </row>
    <row r="15" spans="1:34" ht="90" customHeight="1" x14ac:dyDescent="0.25">
      <c r="B15" s="15"/>
      <c r="C15" s="32"/>
      <c r="G15" s="15"/>
      <c r="AB15" s="18">
        <f t="shared" si="0"/>
        <v>13</v>
      </c>
      <c r="AC15" s="18"/>
      <c r="AD15" s="18"/>
    </row>
    <row r="16" spans="1:34" x14ac:dyDescent="0.25">
      <c r="AB16" s="18">
        <f t="shared" si="0"/>
        <v>14</v>
      </c>
      <c r="AC16" s="18"/>
      <c r="AD16" s="18"/>
    </row>
    <row r="17" spans="11:30" x14ac:dyDescent="0.25">
      <c r="K17" s="54"/>
      <c r="L17" s="54"/>
      <c r="M17" s="54"/>
      <c r="N17" s="54"/>
      <c r="O17" s="54"/>
      <c r="P17" s="54"/>
      <c r="Q17" s="54"/>
      <c r="R17" s="54"/>
      <c r="S17" s="54"/>
      <c r="T17" s="54"/>
      <c r="U17" s="54"/>
      <c r="V17" s="54"/>
      <c r="W17" s="54"/>
      <c r="X17" s="54"/>
      <c r="Y17" s="54"/>
      <c r="Z17" s="54"/>
      <c r="AA17" s="54"/>
      <c r="AB17" s="18">
        <f t="shared" si="0"/>
        <v>15</v>
      </c>
      <c r="AC17" s="18"/>
      <c r="AD17" s="18"/>
    </row>
    <row r="18" spans="11:30" x14ac:dyDescent="0.25">
      <c r="K18" s="55"/>
      <c r="L18" s="55"/>
      <c r="M18" s="55"/>
      <c r="N18" s="55"/>
      <c r="O18" s="55"/>
      <c r="P18" s="55"/>
      <c r="Q18" s="55"/>
      <c r="R18" s="55"/>
      <c r="S18" s="55"/>
      <c r="T18" s="55"/>
      <c r="U18" s="55"/>
      <c r="V18" s="55"/>
      <c r="W18" s="55"/>
      <c r="X18" s="55"/>
      <c r="Y18" s="55"/>
      <c r="Z18" s="55"/>
      <c r="AA18" s="55"/>
      <c r="AB18" s="18">
        <f t="shared" si="0"/>
        <v>16</v>
      </c>
      <c r="AC18" s="18"/>
      <c r="AD18" s="18"/>
    </row>
    <row r="19" spans="11:30" x14ac:dyDescent="0.25">
      <c r="AB19" s="20"/>
      <c r="AC19" s="20"/>
    </row>
    <row r="20" spans="11:30" x14ac:dyDescent="0.25">
      <c r="AB20" s="20"/>
      <c r="AC20" s="20"/>
    </row>
    <row r="21" spans="11:30" x14ac:dyDescent="0.25">
      <c r="AB21" s="20"/>
      <c r="AC21" s="20"/>
    </row>
    <row r="22" spans="11:30" x14ac:dyDescent="0.25">
      <c r="AB22" s="20"/>
      <c r="AC22" s="20"/>
    </row>
    <row r="23" spans="11:30" x14ac:dyDescent="0.25">
      <c r="AB23" s="20"/>
      <c r="AC23" s="20"/>
    </row>
    <row r="24" spans="11:30" x14ac:dyDescent="0.25">
      <c r="AB24" s="20"/>
      <c r="AC24" s="20"/>
    </row>
    <row r="25" spans="11:30" x14ac:dyDescent="0.25">
      <c r="AB25" s="20"/>
      <c r="AC25" s="20"/>
    </row>
    <row r="26" spans="11:30" x14ac:dyDescent="0.25">
      <c r="AB26" s="20"/>
      <c r="AC26" s="20"/>
    </row>
    <row r="27" spans="11:30" x14ac:dyDescent="0.25">
      <c r="AB27" s="20"/>
      <c r="AC27" s="20"/>
    </row>
    <row r="28" spans="11:30" x14ac:dyDescent="0.25">
      <c r="AB28" s="20"/>
      <c r="AC28" s="20"/>
    </row>
  </sheetData>
  <mergeCells count="13">
    <mergeCell ref="E4:F4"/>
    <mergeCell ref="E10:F10"/>
    <mergeCell ref="E5:F5"/>
    <mergeCell ref="E6:F6"/>
    <mergeCell ref="E7:F7"/>
    <mergeCell ref="E8:F8"/>
    <mergeCell ref="E9:F9"/>
    <mergeCell ref="S3:T3"/>
    <mergeCell ref="X3:Z3"/>
    <mergeCell ref="L3:M3"/>
    <mergeCell ref="D2:F2"/>
    <mergeCell ref="H2:J2"/>
    <mergeCell ref="E3:F3"/>
  </mergeCells>
  <pageMargins left="0.70866141732283472" right="0.70866141732283472" top="0.74803149606299213" bottom="0.74803149606299213" header="0.31496062992125984" footer="0.31496062992125984"/>
  <pageSetup scale="1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1:BO42"/>
  <sheetViews>
    <sheetView showGridLines="0" zoomScale="60" zoomScaleNormal="60" zoomScaleSheetLayoutView="55" workbookViewId="0">
      <selection activeCell="C5" sqref="C5:M11"/>
    </sheetView>
  </sheetViews>
  <sheetFormatPr baseColWidth="10" defaultColWidth="11.42578125" defaultRowHeight="12.75" x14ac:dyDescent="0.2"/>
  <cols>
    <col min="1" max="2" width="2.7109375" style="1" customWidth="1"/>
    <col min="3" max="7" width="24.7109375" style="6" customWidth="1"/>
    <col min="8" max="9" width="24.7109375" style="1" customWidth="1"/>
    <col min="10" max="10" width="24.7109375" style="4" customWidth="1"/>
    <col min="11" max="12" width="24.7109375" style="1" customWidth="1"/>
    <col min="13" max="13" width="24.7109375" style="4" customWidth="1"/>
    <col min="14" max="15" width="24.7109375" style="1" customWidth="1"/>
    <col min="16" max="16" width="24.7109375" style="7" customWidth="1"/>
    <col min="17" max="18" width="24.7109375" style="4" customWidth="1"/>
    <col min="19" max="40" width="24.7109375" style="1" customWidth="1"/>
    <col min="41" max="41" width="9.7109375" style="1" customWidth="1"/>
    <col min="42" max="42" width="11.5703125" style="1" customWidth="1"/>
    <col min="43" max="45" width="9.7109375" style="1" customWidth="1"/>
    <col min="46" max="46" width="12.28515625" style="1" customWidth="1"/>
    <col min="47" max="47" width="24.5703125" style="1" customWidth="1"/>
    <col min="48" max="48" width="22.85546875" style="1" customWidth="1"/>
    <col min="49" max="49" width="40.7109375" style="1" customWidth="1"/>
    <col min="50" max="50" width="29.85546875" style="1" customWidth="1"/>
    <col min="51" max="51" width="19.7109375" style="1" customWidth="1"/>
    <col min="52" max="52" width="33.28515625" style="1" customWidth="1"/>
    <col min="53" max="53" width="27.140625" style="1" customWidth="1"/>
    <col min="54" max="54" width="40" style="1" customWidth="1"/>
    <col min="55" max="55" width="7.85546875" style="1" customWidth="1"/>
    <col min="56" max="56" width="22.140625" style="1" customWidth="1"/>
    <col min="57" max="57" width="34.5703125" style="1" customWidth="1"/>
    <col min="58" max="58" width="17.5703125" style="1" customWidth="1"/>
    <col min="59" max="59" width="8.140625" style="1" customWidth="1"/>
    <col min="60" max="60" width="38.140625" style="1" customWidth="1"/>
    <col min="61" max="61" width="41" style="1" customWidth="1"/>
    <col min="62" max="62" width="52.42578125" style="1" customWidth="1"/>
    <col min="63" max="63" width="34.7109375" style="1" customWidth="1"/>
    <col min="64" max="64" width="11.42578125" style="1" customWidth="1"/>
    <col min="65" max="65" width="11.42578125" style="4" customWidth="1"/>
    <col min="66" max="66" width="14" style="4" customWidth="1"/>
    <col min="67" max="67" width="14.7109375" style="4" customWidth="1"/>
    <col min="68" max="16384" width="11.42578125" style="1"/>
  </cols>
  <sheetData>
    <row r="1" spans="3:48" ht="30" customHeight="1" x14ac:dyDescent="0.2">
      <c r="C1" s="129"/>
      <c r="D1" s="130"/>
      <c r="E1" s="221" t="s">
        <v>209</v>
      </c>
      <c r="F1" s="221"/>
      <c r="G1" s="221"/>
      <c r="H1" s="221"/>
      <c r="I1" s="221"/>
      <c r="J1" s="221"/>
      <c r="K1" s="221"/>
      <c r="L1" s="221"/>
      <c r="M1" s="221"/>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1"/>
      <c r="AU1" s="135" t="s">
        <v>181</v>
      </c>
      <c r="AV1" s="135"/>
    </row>
    <row r="2" spans="3:48" ht="30" customHeight="1" x14ac:dyDescent="0.2">
      <c r="C2" s="131"/>
      <c r="D2" s="132"/>
      <c r="E2" s="222"/>
      <c r="F2" s="222"/>
      <c r="G2" s="222"/>
      <c r="H2" s="222"/>
      <c r="I2" s="222"/>
      <c r="J2" s="222"/>
      <c r="K2" s="222"/>
      <c r="L2" s="222"/>
      <c r="M2" s="22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3"/>
      <c r="AU2" s="3" t="s">
        <v>207</v>
      </c>
      <c r="AV2" s="3" t="s">
        <v>190</v>
      </c>
    </row>
    <row r="3" spans="3:48" ht="30" customHeight="1" x14ac:dyDescent="0.2">
      <c r="C3" s="133"/>
      <c r="D3" s="134"/>
      <c r="E3" s="223"/>
      <c r="F3" s="223"/>
      <c r="G3" s="223"/>
      <c r="H3" s="223"/>
      <c r="I3" s="223"/>
      <c r="J3" s="223"/>
      <c r="K3" s="223"/>
      <c r="L3" s="223"/>
      <c r="M3" s="223"/>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5"/>
      <c r="AU3" s="135" t="s">
        <v>208</v>
      </c>
      <c r="AV3" s="135"/>
    </row>
    <row r="4" spans="3:48" ht="13.5" thickBot="1" x14ac:dyDescent="0.25"/>
    <row r="5" spans="3:48" ht="60" customHeight="1" x14ac:dyDescent="0.2">
      <c r="C5" s="136" t="s">
        <v>211</v>
      </c>
      <c r="D5" s="137"/>
      <c r="E5" s="137"/>
      <c r="F5" s="137"/>
      <c r="G5" s="137"/>
      <c r="H5" s="137"/>
      <c r="I5" s="137"/>
      <c r="J5" s="137"/>
      <c r="K5" s="137"/>
      <c r="L5" s="137"/>
      <c r="M5" s="138"/>
    </row>
    <row r="6" spans="3:48" ht="60" customHeight="1" x14ac:dyDescent="0.2">
      <c r="C6" s="139"/>
      <c r="D6" s="140"/>
      <c r="E6" s="140"/>
      <c r="F6" s="140"/>
      <c r="G6" s="140"/>
      <c r="H6" s="140"/>
      <c r="I6" s="140"/>
      <c r="J6" s="140"/>
      <c r="K6" s="140"/>
      <c r="L6" s="140"/>
      <c r="M6" s="141"/>
    </row>
    <row r="7" spans="3:48" ht="60" customHeight="1" x14ac:dyDescent="0.2">
      <c r="C7" s="139"/>
      <c r="D7" s="140"/>
      <c r="E7" s="140"/>
      <c r="F7" s="140"/>
      <c r="G7" s="140"/>
      <c r="H7" s="140"/>
      <c r="I7" s="140"/>
      <c r="J7" s="140"/>
      <c r="K7" s="140"/>
      <c r="L7" s="140"/>
      <c r="M7" s="141"/>
    </row>
    <row r="8" spans="3:48" ht="60" customHeight="1" x14ac:dyDescent="0.2">
      <c r="C8" s="139"/>
      <c r="D8" s="140"/>
      <c r="E8" s="140"/>
      <c r="F8" s="140"/>
      <c r="G8" s="140"/>
      <c r="H8" s="140"/>
      <c r="I8" s="140"/>
      <c r="J8" s="140"/>
      <c r="K8" s="140"/>
      <c r="L8" s="140"/>
      <c r="M8" s="141"/>
    </row>
    <row r="9" spans="3:48" ht="60" customHeight="1" x14ac:dyDescent="0.2">
      <c r="C9" s="139"/>
      <c r="D9" s="140"/>
      <c r="E9" s="140"/>
      <c r="F9" s="140"/>
      <c r="G9" s="140"/>
      <c r="H9" s="140"/>
      <c r="I9" s="140"/>
      <c r="J9" s="140"/>
      <c r="K9" s="140"/>
      <c r="L9" s="140"/>
      <c r="M9" s="141"/>
    </row>
    <row r="10" spans="3:48" ht="60" customHeight="1" x14ac:dyDescent="0.2">
      <c r="C10" s="139"/>
      <c r="D10" s="140"/>
      <c r="E10" s="140"/>
      <c r="F10" s="140"/>
      <c r="G10" s="140"/>
      <c r="H10" s="140"/>
      <c r="I10" s="140"/>
      <c r="J10" s="140"/>
      <c r="K10" s="140"/>
      <c r="L10" s="140"/>
      <c r="M10" s="141"/>
    </row>
    <row r="11" spans="3:48" ht="60" customHeight="1" thickBot="1" x14ac:dyDescent="0.25">
      <c r="C11" s="142"/>
      <c r="D11" s="143"/>
      <c r="E11" s="143"/>
      <c r="F11" s="143"/>
      <c r="G11" s="143"/>
      <c r="H11" s="143"/>
      <c r="I11" s="143"/>
      <c r="J11" s="143"/>
      <c r="K11" s="143"/>
      <c r="L11" s="143"/>
      <c r="M11" s="144"/>
    </row>
    <row r="12" spans="3:48" ht="60" customHeight="1" x14ac:dyDescent="0.2">
      <c r="C12" s="69"/>
      <c r="D12" s="69"/>
      <c r="E12" s="69"/>
      <c r="F12" s="69"/>
      <c r="G12" s="69"/>
      <c r="H12" s="69"/>
      <c r="I12" s="69"/>
      <c r="J12" s="69"/>
      <c r="K12" s="69"/>
      <c r="L12" s="69"/>
      <c r="M12" s="69"/>
    </row>
    <row r="13" spans="3:48" ht="60" customHeight="1" x14ac:dyDescent="0.2">
      <c r="C13" s="69"/>
      <c r="D13" s="69"/>
      <c r="E13" s="69"/>
      <c r="F13" s="69"/>
      <c r="G13" s="69"/>
      <c r="H13" s="69"/>
      <c r="I13" s="69"/>
      <c r="J13" s="69"/>
      <c r="K13" s="69"/>
      <c r="L13" s="69"/>
      <c r="M13" s="69"/>
    </row>
    <row r="14" spans="3:48" ht="60" customHeight="1" x14ac:dyDescent="0.2">
      <c r="C14" s="69"/>
      <c r="D14" s="69"/>
      <c r="E14" s="69"/>
      <c r="F14" s="69"/>
      <c r="G14" s="69"/>
      <c r="H14" s="69"/>
      <c r="I14" s="69"/>
      <c r="J14" s="69"/>
      <c r="K14" s="69"/>
      <c r="L14" s="69"/>
      <c r="M14" s="69"/>
    </row>
    <row r="15" spans="3:48" ht="60" customHeight="1" x14ac:dyDescent="0.2">
      <c r="C15" s="69"/>
      <c r="D15" s="69"/>
      <c r="E15" s="69"/>
      <c r="F15" s="69"/>
      <c r="G15" s="69"/>
      <c r="H15" s="69"/>
      <c r="I15" s="69"/>
      <c r="J15" s="69"/>
      <c r="K15" s="69"/>
      <c r="L15" s="69"/>
      <c r="M15" s="69"/>
    </row>
    <row r="16" spans="3:48" ht="60" customHeight="1" x14ac:dyDescent="0.2">
      <c r="C16" s="69"/>
      <c r="D16" s="69"/>
      <c r="E16" s="69"/>
      <c r="F16" s="69"/>
      <c r="G16" s="69"/>
      <c r="H16" s="69"/>
      <c r="I16" s="69"/>
      <c r="J16" s="69"/>
      <c r="K16" s="69"/>
      <c r="L16" s="69"/>
      <c r="M16" s="69"/>
    </row>
    <row r="17" spans="3:13" ht="60" customHeight="1" x14ac:dyDescent="0.2">
      <c r="C17" s="69"/>
      <c r="D17" s="69"/>
      <c r="E17" s="69"/>
      <c r="F17" s="69"/>
      <c r="G17" s="69"/>
      <c r="H17" s="69"/>
      <c r="I17" s="69"/>
      <c r="J17" s="69"/>
      <c r="K17" s="69"/>
      <c r="L17" s="69"/>
      <c r="M17" s="69"/>
    </row>
    <row r="18" spans="3:13" ht="60" customHeight="1" x14ac:dyDescent="0.2">
      <c r="C18" s="69"/>
      <c r="D18" s="69"/>
      <c r="E18" s="69"/>
      <c r="F18" s="69"/>
      <c r="G18" s="69"/>
      <c r="H18" s="69"/>
      <c r="I18" s="69"/>
      <c r="J18" s="69"/>
      <c r="K18" s="69"/>
      <c r="L18" s="69"/>
      <c r="M18" s="69"/>
    </row>
    <row r="19" spans="3:13" ht="60" customHeight="1" x14ac:dyDescent="0.2">
      <c r="C19" s="69"/>
      <c r="D19" s="69"/>
      <c r="E19" s="69"/>
      <c r="F19" s="69"/>
      <c r="G19" s="69"/>
      <c r="H19" s="69"/>
      <c r="I19" s="69"/>
      <c r="J19" s="69"/>
      <c r="K19" s="69"/>
      <c r="L19" s="69"/>
      <c r="M19" s="69"/>
    </row>
    <row r="20" spans="3:13" ht="60" customHeight="1" x14ac:dyDescent="0.2">
      <c r="C20" s="69"/>
      <c r="D20" s="69"/>
      <c r="E20" s="69"/>
      <c r="F20" s="69"/>
      <c r="G20" s="69"/>
      <c r="H20" s="69"/>
      <c r="I20" s="69"/>
      <c r="J20" s="69"/>
      <c r="K20" s="69"/>
      <c r="L20" s="69"/>
      <c r="M20" s="69"/>
    </row>
    <row r="21" spans="3:13" ht="60" customHeight="1" x14ac:dyDescent="0.2">
      <c r="C21" s="69"/>
      <c r="D21" s="69"/>
      <c r="E21" s="69"/>
      <c r="F21" s="69"/>
      <c r="G21" s="69"/>
      <c r="H21" s="69"/>
      <c r="I21" s="69"/>
      <c r="J21" s="69"/>
      <c r="K21" s="69"/>
      <c r="L21" s="69"/>
      <c r="M21" s="69"/>
    </row>
    <row r="22" spans="3:13" ht="60" customHeight="1" x14ac:dyDescent="0.2"/>
    <row r="23" spans="3:13" ht="60" customHeight="1" x14ac:dyDescent="0.2"/>
    <row r="24" spans="3:13" ht="60" customHeight="1" x14ac:dyDescent="0.2"/>
    <row r="25" spans="3:13" ht="60" customHeight="1" x14ac:dyDescent="0.2"/>
    <row r="26" spans="3:13" ht="60" customHeight="1" x14ac:dyDescent="0.2"/>
    <row r="27" spans="3:13" ht="60" customHeight="1" x14ac:dyDescent="0.2"/>
    <row r="28" spans="3:13" ht="60" customHeight="1" x14ac:dyDescent="0.2"/>
    <row r="29" spans="3:13" ht="60" customHeight="1" x14ac:dyDescent="0.2"/>
    <row r="30" spans="3:13" ht="60" customHeight="1" x14ac:dyDescent="0.2"/>
    <row r="31" spans="3:13" ht="60" customHeight="1" x14ac:dyDescent="0.2"/>
    <row r="32" spans="3:13" ht="60" customHeight="1" x14ac:dyDescent="0.2"/>
    <row r="33" ht="60" customHeight="1" x14ac:dyDescent="0.2"/>
    <row r="34" ht="60" customHeight="1" x14ac:dyDescent="0.2"/>
    <row r="35" ht="60" customHeight="1" x14ac:dyDescent="0.2"/>
    <row r="36" ht="60" customHeight="1" x14ac:dyDescent="0.2"/>
    <row r="37" ht="60" customHeight="1" x14ac:dyDescent="0.2"/>
    <row r="38" ht="60" customHeight="1" x14ac:dyDescent="0.2"/>
    <row r="39" ht="60" customHeight="1" x14ac:dyDescent="0.2"/>
    <row r="40" ht="60" customHeight="1" x14ac:dyDescent="0.2"/>
    <row r="41" ht="60" customHeight="1" x14ac:dyDescent="0.2"/>
    <row r="42" ht="60" customHeight="1" x14ac:dyDescent="0.2"/>
  </sheetData>
  <sheetProtection selectLockedCells="1"/>
  <dataConsolidate/>
  <mergeCells count="5">
    <mergeCell ref="C1:D3"/>
    <mergeCell ref="AU1:AV1"/>
    <mergeCell ref="AU3:AV3"/>
    <mergeCell ref="C5:M11"/>
    <mergeCell ref="E1:M3"/>
  </mergeCells>
  <printOptions horizontalCentered="1"/>
  <pageMargins left="0.19685039370078741" right="0.19685039370078741" top="0.78740157480314965" bottom="0.39370078740157483" header="0" footer="0"/>
  <pageSetup paperSize="14" scale="2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N119"/>
  <sheetViews>
    <sheetView showGridLines="0" tabSelected="1" topLeftCell="B48" zoomScale="70" zoomScaleNormal="70" zoomScaleSheetLayoutView="55" workbookViewId="0">
      <selection activeCell="B53" sqref="B53"/>
    </sheetView>
  </sheetViews>
  <sheetFormatPr baseColWidth="10" defaultColWidth="11.42578125" defaultRowHeight="12.75" x14ac:dyDescent="0.2"/>
  <cols>
    <col min="1" max="2" width="2.7109375" style="1" customWidth="1"/>
    <col min="3" max="7" width="24.7109375" style="6" customWidth="1"/>
    <col min="8" max="8" width="24.7109375" style="1" customWidth="1"/>
    <col min="9" max="9" width="34.42578125" style="1" customWidth="1"/>
    <col min="10" max="10" width="24.7109375" style="4" customWidth="1"/>
    <col min="11" max="12" width="24.7109375" style="1" customWidth="1"/>
    <col min="13" max="13" width="24.7109375" style="4" customWidth="1"/>
    <col min="14" max="15" width="24.7109375" style="1" customWidth="1"/>
    <col min="16" max="16" width="24.7109375" style="7" customWidth="1"/>
    <col min="17" max="19" width="24.7109375" style="4" customWidth="1"/>
    <col min="20" max="30" width="24.7109375" style="1" customWidth="1"/>
    <col min="31" max="31" width="50.140625" style="1" customWidth="1"/>
    <col min="32" max="32" width="24.7109375" style="1" customWidth="1"/>
    <col min="33" max="33" width="40.140625" style="1" customWidth="1"/>
    <col min="34" max="39" width="24.7109375" style="1" customWidth="1"/>
    <col min="40" max="40" width="9.7109375" style="1" customWidth="1"/>
    <col min="41" max="41" width="11.5703125" style="1" customWidth="1"/>
    <col min="42" max="44" width="9.7109375" style="1" customWidth="1"/>
    <col min="45" max="45" width="12.28515625" style="1" customWidth="1"/>
    <col min="46" max="46" width="24.5703125" style="1" customWidth="1"/>
    <col min="47" max="47" width="22.85546875" style="1" customWidth="1"/>
    <col min="48" max="48" width="40.7109375" style="1" customWidth="1"/>
    <col min="49" max="49" width="29.85546875" style="1" customWidth="1"/>
    <col min="50" max="50" width="19.7109375" style="1" customWidth="1"/>
    <col min="51" max="51" width="33.28515625" style="1" customWidth="1"/>
    <col min="52" max="52" width="27.140625" style="1" customWidth="1"/>
    <col min="53" max="53" width="40" style="1" customWidth="1"/>
    <col min="54" max="54" width="7.85546875" style="1" customWidth="1"/>
    <col min="55" max="55" width="22.140625" style="1" customWidth="1"/>
    <col min="56" max="56" width="34.5703125" style="1" customWidth="1"/>
    <col min="57" max="57" width="17.5703125" style="1" customWidth="1"/>
    <col min="58" max="58" width="8.140625" style="1" customWidth="1"/>
    <col min="59" max="59" width="38.140625" style="1" customWidth="1"/>
    <col min="60" max="60" width="41" style="1" customWidth="1"/>
    <col min="61" max="61" width="52.42578125" style="1" customWidth="1"/>
    <col min="62" max="62" width="34.7109375" style="1" customWidth="1"/>
    <col min="63" max="63" width="11.42578125" style="1" customWidth="1"/>
    <col min="64" max="64" width="11.42578125" style="4" customWidth="1"/>
    <col min="65" max="65" width="14" style="4" customWidth="1"/>
    <col min="66" max="66" width="14.7109375" style="4" customWidth="1"/>
    <col min="67" max="16384" width="11.42578125" style="1"/>
  </cols>
  <sheetData>
    <row r="1" spans="1:66" ht="30" customHeight="1" x14ac:dyDescent="0.2">
      <c r="C1" s="129"/>
      <c r="D1" s="130"/>
      <c r="E1" s="147" t="s">
        <v>38</v>
      </c>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8"/>
      <c r="AT1" s="135" t="s">
        <v>181</v>
      </c>
      <c r="AU1" s="135"/>
    </row>
    <row r="2" spans="1:66" ht="30" customHeight="1" x14ac:dyDescent="0.2">
      <c r="C2" s="131"/>
      <c r="D2" s="132"/>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50"/>
      <c r="AT2" s="3" t="s">
        <v>207</v>
      </c>
      <c r="AU2" s="3" t="s">
        <v>190</v>
      </c>
    </row>
    <row r="3" spans="1:66" ht="30" customHeight="1" x14ac:dyDescent="0.2">
      <c r="C3" s="133"/>
      <c r="D3" s="134"/>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2"/>
      <c r="AT3" s="135" t="s">
        <v>208</v>
      </c>
      <c r="AU3" s="135"/>
    </row>
    <row r="5" spans="1:66" s="8" customFormat="1" ht="18.75" customHeight="1" x14ac:dyDescent="0.2">
      <c r="C5" s="167" t="s">
        <v>191</v>
      </c>
      <c r="D5" s="167"/>
      <c r="E5" s="167"/>
      <c r="F5" s="167"/>
      <c r="G5" s="167"/>
      <c r="H5" s="167"/>
      <c r="I5" s="167"/>
      <c r="J5" s="165" t="s">
        <v>48</v>
      </c>
      <c r="K5" s="166">
        <v>31</v>
      </c>
      <c r="M5" s="42"/>
      <c r="N5" s="165" t="s">
        <v>64</v>
      </c>
      <c r="O5" s="166">
        <v>8</v>
      </c>
      <c r="Q5" s="165" t="s">
        <v>65</v>
      </c>
      <c r="R5" s="166">
        <v>2017</v>
      </c>
      <c r="S5" s="68"/>
      <c r="BL5" s="39"/>
      <c r="BM5" s="39"/>
      <c r="BN5" s="39"/>
    </row>
    <row r="6" spans="1:66" s="8" customFormat="1" ht="18.75" customHeight="1" x14ac:dyDescent="0.2">
      <c r="C6" s="167"/>
      <c r="D6" s="167"/>
      <c r="E6" s="167"/>
      <c r="F6" s="167"/>
      <c r="G6" s="167"/>
      <c r="H6" s="167"/>
      <c r="I6" s="167"/>
      <c r="J6" s="165"/>
      <c r="K6" s="166"/>
      <c r="M6" s="42"/>
      <c r="N6" s="165"/>
      <c r="O6" s="166"/>
      <c r="Q6" s="165"/>
      <c r="R6" s="166"/>
      <c r="S6" s="68"/>
      <c r="BL6" s="39"/>
      <c r="BM6" s="39"/>
      <c r="BN6" s="39"/>
    </row>
    <row r="7" spans="1:66" s="8" customFormat="1" x14ac:dyDescent="0.2">
      <c r="C7" s="10"/>
      <c r="D7" s="10"/>
      <c r="E7" s="10"/>
      <c r="F7" s="10"/>
      <c r="G7" s="10"/>
      <c r="J7" s="42"/>
      <c r="M7" s="42"/>
      <c r="Q7" s="43"/>
      <c r="R7" s="39"/>
      <c r="S7" s="67"/>
      <c r="AS7" s="29"/>
      <c r="BL7" s="39"/>
      <c r="BM7" s="39"/>
      <c r="BN7" s="39"/>
    </row>
    <row r="8" spans="1:66" s="8" customFormat="1" ht="30" customHeight="1" x14ac:dyDescent="0.2">
      <c r="C8" s="181" t="s">
        <v>199</v>
      </c>
      <c r="D8" s="181" t="s">
        <v>200</v>
      </c>
      <c r="E8" s="181" t="s">
        <v>201</v>
      </c>
      <c r="F8" s="181" t="s">
        <v>202</v>
      </c>
      <c r="G8" s="164" t="s">
        <v>154</v>
      </c>
      <c r="H8" s="164" t="s">
        <v>7</v>
      </c>
      <c r="I8" s="179" t="s">
        <v>152</v>
      </c>
      <c r="J8" s="164" t="s">
        <v>16</v>
      </c>
      <c r="K8" s="164" t="s">
        <v>1</v>
      </c>
      <c r="L8" s="164" t="s">
        <v>15</v>
      </c>
      <c r="M8" s="164" t="s">
        <v>30</v>
      </c>
      <c r="N8" s="164" t="s">
        <v>32</v>
      </c>
      <c r="O8" s="179" t="s">
        <v>165</v>
      </c>
      <c r="P8" s="164" t="s">
        <v>31</v>
      </c>
      <c r="Q8" s="179" t="s">
        <v>166</v>
      </c>
      <c r="R8" s="164" t="s">
        <v>36</v>
      </c>
      <c r="S8" s="179" t="s">
        <v>210</v>
      </c>
      <c r="T8" s="164" t="s">
        <v>37</v>
      </c>
      <c r="U8" s="164" t="s">
        <v>0</v>
      </c>
      <c r="V8" s="179" t="s">
        <v>203</v>
      </c>
      <c r="W8" s="207" t="s">
        <v>66</v>
      </c>
      <c r="X8" s="207" t="s">
        <v>67</v>
      </c>
      <c r="Y8" s="207" t="s">
        <v>68</v>
      </c>
      <c r="Z8" s="207" t="s">
        <v>69</v>
      </c>
      <c r="AA8" s="207" t="s">
        <v>70</v>
      </c>
      <c r="AB8" s="164" t="s">
        <v>40</v>
      </c>
      <c r="AC8" s="164" t="s">
        <v>2</v>
      </c>
      <c r="AD8" s="162" t="s">
        <v>204</v>
      </c>
      <c r="AE8" s="163"/>
      <c r="AF8" s="163"/>
      <c r="AG8" s="163"/>
      <c r="AH8" s="163"/>
      <c r="AI8" s="163"/>
      <c r="AJ8" s="164" t="s">
        <v>136</v>
      </c>
      <c r="AK8" s="164"/>
      <c r="AL8" s="164" t="s">
        <v>85</v>
      </c>
      <c r="AM8" s="164" t="s">
        <v>101</v>
      </c>
      <c r="AN8" s="164" t="s">
        <v>137</v>
      </c>
      <c r="AO8" s="164"/>
      <c r="AP8" s="164"/>
      <c r="AQ8" s="164" t="s">
        <v>138</v>
      </c>
      <c r="AR8" s="164"/>
      <c r="AS8" s="164"/>
      <c r="AT8" s="145" t="s">
        <v>149</v>
      </c>
      <c r="AU8" s="146"/>
      <c r="BL8" s="39"/>
      <c r="BM8" s="39"/>
      <c r="BN8" s="39"/>
    </row>
    <row r="9" spans="1:66" ht="48" customHeight="1" thickBot="1" x14ac:dyDescent="0.25">
      <c r="C9" s="182"/>
      <c r="D9" s="182"/>
      <c r="E9" s="182"/>
      <c r="F9" s="182"/>
      <c r="G9" s="164"/>
      <c r="H9" s="164"/>
      <c r="I9" s="180"/>
      <c r="J9" s="164"/>
      <c r="K9" s="164"/>
      <c r="L9" s="164"/>
      <c r="M9" s="164"/>
      <c r="N9" s="164"/>
      <c r="O9" s="180"/>
      <c r="P9" s="164"/>
      <c r="Q9" s="180"/>
      <c r="R9" s="164"/>
      <c r="S9" s="180"/>
      <c r="T9" s="164"/>
      <c r="U9" s="164"/>
      <c r="V9" s="180"/>
      <c r="W9" s="208"/>
      <c r="X9" s="208"/>
      <c r="Y9" s="208"/>
      <c r="Z9" s="208"/>
      <c r="AA9" s="208"/>
      <c r="AB9" s="164"/>
      <c r="AC9" s="164"/>
      <c r="AD9" s="62" t="s">
        <v>139</v>
      </c>
      <c r="AE9" s="63" t="s">
        <v>73</v>
      </c>
      <c r="AF9" s="62" t="s">
        <v>140</v>
      </c>
      <c r="AG9" s="63" t="s">
        <v>73</v>
      </c>
      <c r="AH9" s="62" t="s">
        <v>141</v>
      </c>
      <c r="AI9" s="63" t="s">
        <v>73</v>
      </c>
      <c r="AJ9" s="64" t="s">
        <v>135</v>
      </c>
      <c r="AK9" s="64" t="s">
        <v>108</v>
      </c>
      <c r="AL9" s="164"/>
      <c r="AM9" s="164"/>
      <c r="AN9" s="64" t="s">
        <v>102</v>
      </c>
      <c r="AO9" s="64" t="s">
        <v>103</v>
      </c>
      <c r="AP9" s="64" t="s">
        <v>106</v>
      </c>
      <c r="AQ9" s="64" t="s">
        <v>102</v>
      </c>
      <c r="AR9" s="64" t="s">
        <v>103</v>
      </c>
      <c r="AS9" s="64" t="s">
        <v>106</v>
      </c>
      <c r="AT9" s="64" t="s">
        <v>150</v>
      </c>
      <c r="AU9" s="64" t="s">
        <v>151</v>
      </c>
      <c r="BL9" s="1"/>
      <c r="BM9" s="1"/>
      <c r="BN9" s="1"/>
    </row>
    <row r="10" spans="1:66" ht="192" thickBot="1" x14ac:dyDescent="0.25">
      <c r="A10" s="45"/>
      <c r="B10" s="45"/>
      <c r="C10" s="76" t="s">
        <v>212</v>
      </c>
      <c r="D10" s="77" t="s">
        <v>213</v>
      </c>
      <c r="E10" s="76" t="s">
        <v>214</v>
      </c>
      <c r="F10" s="76" t="s">
        <v>215</v>
      </c>
      <c r="G10" s="78" t="s">
        <v>216</v>
      </c>
      <c r="H10" s="79" t="s">
        <v>217</v>
      </c>
      <c r="I10" s="78" t="s">
        <v>218</v>
      </c>
      <c r="J10" s="76" t="s">
        <v>100</v>
      </c>
      <c r="K10" s="78" t="s">
        <v>244</v>
      </c>
      <c r="L10" s="78" t="s">
        <v>245</v>
      </c>
      <c r="M10" s="80" t="s">
        <v>18</v>
      </c>
      <c r="N10" s="81" t="str">
        <f>IF(M10="Casi con certeza","5",IF(M10="Probable","4",IF(M10="Posible","3",IF(M10="Improbable","2",IF(M10="Raro","1","")))))</f>
        <v>4</v>
      </c>
      <c r="O10" s="82" t="s">
        <v>47</v>
      </c>
      <c r="P10" s="81" t="str">
        <f t="shared" ref="P10:P49" si="0">IF(O10="Catastrófico","5",IF(O10="Mayor","4",IF(O10="Moderado","3",IF(O10="Menor","2",IF(O10="Insignificante","1","")))))</f>
        <v>5</v>
      </c>
      <c r="Q10" s="83">
        <v>0.5</v>
      </c>
      <c r="R10" s="78" t="s">
        <v>272</v>
      </c>
      <c r="S10" s="83" t="s">
        <v>273</v>
      </c>
      <c r="T10" s="76">
        <f t="shared" ref="T10:T44" si="1">N10*P10*Q10</f>
        <v>10</v>
      </c>
      <c r="U10" s="76" t="str">
        <f t="shared" ref="U10:U49" si="2">IF(T10&gt;11,"ZONA DE RIESGO EXTREMA",IF(T10&lt;4,"ZONA DE RIESGO BAJA",IF(T10=4,"ZONA DE RIESGO MODERADA","ZONA DE RIESGO ALTA")))</f>
        <v>ZONA DE RIESGO ALTA</v>
      </c>
      <c r="V10" s="84" t="s">
        <v>287</v>
      </c>
      <c r="W10" s="85" t="s">
        <v>288</v>
      </c>
      <c r="X10" s="76" t="s">
        <v>289</v>
      </c>
      <c r="Y10" s="76" t="s">
        <v>171</v>
      </c>
      <c r="Z10" s="86">
        <v>1</v>
      </c>
      <c r="AA10" s="76" t="s">
        <v>174</v>
      </c>
      <c r="AB10" s="76" t="s">
        <v>167</v>
      </c>
      <c r="AC10" s="85" t="s">
        <v>290</v>
      </c>
      <c r="AD10" s="87">
        <v>0.33</v>
      </c>
      <c r="AE10" s="88" t="s">
        <v>342</v>
      </c>
      <c r="AF10" s="87">
        <v>0.33</v>
      </c>
      <c r="AG10" s="88" t="s">
        <v>354</v>
      </c>
      <c r="AH10" s="87">
        <v>0</v>
      </c>
      <c r="AI10" s="88"/>
      <c r="AJ10" s="83" t="s">
        <v>116</v>
      </c>
      <c r="AK10" s="83" t="s">
        <v>129</v>
      </c>
      <c r="AL10" s="89">
        <f>AD10+AF10+AH10</f>
        <v>0.66</v>
      </c>
      <c r="AM10" s="119" t="s">
        <v>363</v>
      </c>
      <c r="AN10" s="76">
        <v>1</v>
      </c>
      <c r="AO10" s="76">
        <v>1</v>
      </c>
      <c r="AP10" s="76">
        <v>2017</v>
      </c>
      <c r="AQ10" s="76">
        <v>31</v>
      </c>
      <c r="AR10" s="76">
        <v>12</v>
      </c>
      <c r="AS10" s="76">
        <v>2017</v>
      </c>
      <c r="AT10" s="90"/>
      <c r="AU10" s="90"/>
      <c r="BL10" s="1"/>
      <c r="BM10" s="1"/>
      <c r="BN10" s="1"/>
    </row>
    <row r="11" spans="1:66" ht="243" thickBot="1" x14ac:dyDescent="0.25">
      <c r="A11" s="45"/>
      <c r="B11" s="45"/>
      <c r="C11" s="76" t="s">
        <v>212</v>
      </c>
      <c r="D11" s="77" t="s">
        <v>213</v>
      </c>
      <c r="E11" s="76" t="s">
        <v>214</v>
      </c>
      <c r="F11" s="76" t="s">
        <v>215</v>
      </c>
      <c r="G11" s="78" t="s">
        <v>216</v>
      </c>
      <c r="H11" s="91" t="s">
        <v>217</v>
      </c>
      <c r="I11" s="78" t="s">
        <v>219</v>
      </c>
      <c r="J11" s="76" t="s">
        <v>100</v>
      </c>
      <c r="K11" s="78" t="s">
        <v>246</v>
      </c>
      <c r="L11" s="78" t="s">
        <v>247</v>
      </c>
      <c r="M11" s="80" t="s">
        <v>18</v>
      </c>
      <c r="N11" s="81" t="str">
        <f t="shared" ref="N11:N49" si="3">IF(M11="Casi con certeza","5",IF(M11="Probable","4",IF(M11="Posible","3",IF(M11="Improbable","2",IF(M11="Raro","1","")))))</f>
        <v>4</v>
      </c>
      <c r="O11" s="82" t="s">
        <v>47</v>
      </c>
      <c r="P11" s="81" t="str">
        <f t="shared" si="0"/>
        <v>5</v>
      </c>
      <c r="Q11" s="83">
        <v>0.5</v>
      </c>
      <c r="R11" s="78" t="s">
        <v>274</v>
      </c>
      <c r="S11" s="83" t="s">
        <v>273</v>
      </c>
      <c r="T11" s="76">
        <f t="shared" si="1"/>
        <v>10</v>
      </c>
      <c r="U11" s="76" t="str">
        <f t="shared" si="2"/>
        <v>ZONA DE RIESGO ALTA</v>
      </c>
      <c r="V11" s="85" t="s">
        <v>291</v>
      </c>
      <c r="W11" s="85" t="s">
        <v>292</v>
      </c>
      <c r="X11" s="76" t="s">
        <v>293</v>
      </c>
      <c r="Y11" s="76" t="s">
        <v>171</v>
      </c>
      <c r="Z11" s="86">
        <v>1</v>
      </c>
      <c r="AA11" s="76" t="s">
        <v>176</v>
      </c>
      <c r="AB11" s="76" t="s">
        <v>167</v>
      </c>
      <c r="AC11" s="85" t="s">
        <v>294</v>
      </c>
      <c r="AD11" s="87">
        <v>0</v>
      </c>
      <c r="AE11" s="88" t="s">
        <v>343</v>
      </c>
      <c r="AF11" s="87">
        <v>1</v>
      </c>
      <c r="AG11" s="92" t="s">
        <v>691</v>
      </c>
      <c r="AH11" s="87">
        <v>0</v>
      </c>
      <c r="AI11" s="88"/>
      <c r="AJ11" s="83" t="s">
        <v>116</v>
      </c>
      <c r="AK11" s="83" t="s">
        <v>129</v>
      </c>
      <c r="AL11" s="89">
        <f t="shared" ref="AL11:AL49" si="4">AD11+AF11+AH11</f>
        <v>1</v>
      </c>
      <c r="AM11" s="83" t="s">
        <v>692</v>
      </c>
      <c r="AN11" s="76">
        <v>1</v>
      </c>
      <c r="AO11" s="76">
        <v>1</v>
      </c>
      <c r="AP11" s="76">
        <v>2017</v>
      </c>
      <c r="AQ11" s="76">
        <v>31</v>
      </c>
      <c r="AR11" s="76">
        <v>12</v>
      </c>
      <c r="AS11" s="76">
        <v>2017</v>
      </c>
      <c r="AT11" s="90"/>
      <c r="AU11" s="90"/>
      <c r="BL11" s="1"/>
      <c r="BM11" s="1"/>
      <c r="BN11" s="1"/>
    </row>
    <row r="12" spans="1:66" ht="192" thickBot="1" x14ac:dyDescent="0.25">
      <c r="A12" s="45"/>
      <c r="B12" s="45"/>
      <c r="C12" s="76" t="s">
        <v>212</v>
      </c>
      <c r="D12" s="77" t="s">
        <v>213</v>
      </c>
      <c r="E12" s="76" t="s">
        <v>214</v>
      </c>
      <c r="F12" s="76" t="s">
        <v>215</v>
      </c>
      <c r="G12" s="76" t="s">
        <v>216</v>
      </c>
      <c r="H12" s="93" t="s">
        <v>217</v>
      </c>
      <c r="I12" s="85" t="s">
        <v>220</v>
      </c>
      <c r="J12" s="76" t="s">
        <v>100</v>
      </c>
      <c r="K12" s="85" t="s">
        <v>248</v>
      </c>
      <c r="L12" s="85" t="s">
        <v>249</v>
      </c>
      <c r="M12" s="80" t="s">
        <v>18</v>
      </c>
      <c r="N12" s="81" t="str">
        <f t="shared" si="3"/>
        <v>4</v>
      </c>
      <c r="O12" s="82" t="s">
        <v>47</v>
      </c>
      <c r="P12" s="81" t="str">
        <f t="shared" si="0"/>
        <v>5</v>
      </c>
      <c r="Q12" s="83">
        <v>0.5</v>
      </c>
      <c r="R12" s="85" t="s">
        <v>275</v>
      </c>
      <c r="S12" s="83" t="s">
        <v>273</v>
      </c>
      <c r="T12" s="76">
        <f t="shared" si="1"/>
        <v>10</v>
      </c>
      <c r="U12" s="76" t="str">
        <f t="shared" si="2"/>
        <v>ZONA DE RIESGO ALTA</v>
      </c>
      <c r="V12" s="94" t="s">
        <v>295</v>
      </c>
      <c r="W12" s="94" t="s">
        <v>693</v>
      </c>
      <c r="X12" s="76" t="s">
        <v>289</v>
      </c>
      <c r="Y12" s="76" t="s">
        <v>171</v>
      </c>
      <c r="Z12" s="86">
        <v>1</v>
      </c>
      <c r="AA12" s="76" t="s">
        <v>174</v>
      </c>
      <c r="AB12" s="76" t="s">
        <v>167</v>
      </c>
      <c r="AC12" s="83" t="s">
        <v>296</v>
      </c>
      <c r="AD12" s="87">
        <v>0.33</v>
      </c>
      <c r="AE12" s="88" t="s">
        <v>344</v>
      </c>
      <c r="AF12" s="87">
        <v>0.33</v>
      </c>
      <c r="AG12" s="95" t="s">
        <v>694</v>
      </c>
      <c r="AH12" s="87">
        <v>0</v>
      </c>
      <c r="AI12" s="88"/>
      <c r="AJ12" s="83" t="s">
        <v>116</v>
      </c>
      <c r="AK12" s="83" t="s">
        <v>129</v>
      </c>
      <c r="AL12" s="89">
        <f t="shared" si="4"/>
        <v>0.66</v>
      </c>
      <c r="AM12" s="83" t="s">
        <v>695</v>
      </c>
      <c r="AN12" s="76">
        <v>1</v>
      </c>
      <c r="AO12" s="76">
        <v>1</v>
      </c>
      <c r="AP12" s="76">
        <v>2017</v>
      </c>
      <c r="AQ12" s="76">
        <v>31</v>
      </c>
      <c r="AR12" s="76">
        <v>12</v>
      </c>
      <c r="AS12" s="76">
        <v>2017</v>
      </c>
      <c r="AT12" s="90"/>
      <c r="AU12" s="90"/>
      <c r="BL12" s="1"/>
      <c r="BM12" s="1"/>
      <c r="BN12" s="1"/>
    </row>
    <row r="13" spans="1:66" ht="409.6" thickBot="1" x14ac:dyDescent="0.25">
      <c r="A13" s="45"/>
      <c r="B13" s="45"/>
      <c r="C13" s="96" t="s">
        <v>212</v>
      </c>
      <c r="D13" s="97" t="s">
        <v>213</v>
      </c>
      <c r="E13" s="96" t="s">
        <v>214</v>
      </c>
      <c r="F13" s="96" t="s">
        <v>215</v>
      </c>
      <c r="G13" s="96" t="s">
        <v>221</v>
      </c>
      <c r="H13" s="69" t="s">
        <v>217</v>
      </c>
      <c r="I13" s="78" t="s">
        <v>222</v>
      </c>
      <c r="J13" s="76" t="s">
        <v>100</v>
      </c>
      <c r="K13" s="78" t="s">
        <v>250</v>
      </c>
      <c r="L13" s="78" t="s">
        <v>251</v>
      </c>
      <c r="M13" s="80" t="s">
        <v>18</v>
      </c>
      <c r="N13" s="81" t="str">
        <f t="shared" si="3"/>
        <v>4</v>
      </c>
      <c r="O13" s="82" t="s">
        <v>47</v>
      </c>
      <c r="P13" s="81" t="str">
        <f t="shared" si="0"/>
        <v>5</v>
      </c>
      <c r="Q13" s="83">
        <v>0.5</v>
      </c>
      <c r="R13" s="78" t="s">
        <v>276</v>
      </c>
      <c r="S13" s="83" t="s">
        <v>273</v>
      </c>
      <c r="T13" s="76">
        <f t="shared" si="1"/>
        <v>10</v>
      </c>
      <c r="U13" s="76" t="str">
        <f t="shared" si="2"/>
        <v>ZONA DE RIESGO ALTA</v>
      </c>
      <c r="V13" s="94" t="s">
        <v>297</v>
      </c>
      <c r="W13" s="94" t="s">
        <v>298</v>
      </c>
      <c r="X13" s="76" t="s">
        <v>289</v>
      </c>
      <c r="Y13" s="76" t="s">
        <v>171</v>
      </c>
      <c r="Z13" s="86">
        <v>1</v>
      </c>
      <c r="AA13" s="76" t="s">
        <v>174</v>
      </c>
      <c r="AB13" s="76" t="s">
        <v>167</v>
      </c>
      <c r="AC13" s="83" t="s">
        <v>299</v>
      </c>
      <c r="AD13" s="87">
        <v>0.33</v>
      </c>
      <c r="AE13" s="88" t="s">
        <v>696</v>
      </c>
      <c r="AF13" s="98">
        <v>0</v>
      </c>
      <c r="AG13" s="95" t="s">
        <v>697</v>
      </c>
      <c r="AH13" s="87">
        <v>0</v>
      </c>
      <c r="AI13" s="88"/>
      <c r="AJ13" s="83" t="s">
        <v>116</v>
      </c>
      <c r="AK13" s="83" t="s">
        <v>129</v>
      </c>
      <c r="AL13" s="89">
        <f t="shared" si="4"/>
        <v>0.33</v>
      </c>
      <c r="AM13" s="99" t="s">
        <v>617</v>
      </c>
      <c r="AN13" s="76">
        <v>1</v>
      </c>
      <c r="AO13" s="76">
        <v>1</v>
      </c>
      <c r="AP13" s="76">
        <v>2017</v>
      </c>
      <c r="AQ13" s="76">
        <v>31</v>
      </c>
      <c r="AR13" s="76">
        <v>12</v>
      </c>
      <c r="AS13" s="76">
        <v>2017</v>
      </c>
      <c r="AT13" s="90"/>
      <c r="AU13" s="90"/>
      <c r="BL13" s="1"/>
      <c r="BM13" s="1"/>
      <c r="BN13" s="1"/>
    </row>
    <row r="14" spans="1:66" ht="306" x14ac:dyDescent="0.2">
      <c r="A14" s="45"/>
      <c r="B14" s="45"/>
      <c r="C14" s="46" t="s">
        <v>223</v>
      </c>
      <c r="D14" s="46" t="s">
        <v>224</v>
      </c>
      <c r="E14" s="46" t="s">
        <v>225</v>
      </c>
      <c r="F14" s="46" t="s">
        <v>226</v>
      </c>
      <c r="G14" s="46" t="s">
        <v>227</v>
      </c>
      <c r="H14" s="46" t="s">
        <v>228</v>
      </c>
      <c r="I14" s="76" t="s">
        <v>229</v>
      </c>
      <c r="J14" s="76" t="s">
        <v>100</v>
      </c>
      <c r="K14" s="83" t="s">
        <v>252</v>
      </c>
      <c r="L14" s="83" t="s">
        <v>253</v>
      </c>
      <c r="M14" s="80" t="s">
        <v>17</v>
      </c>
      <c r="N14" s="81" t="str">
        <f t="shared" si="3"/>
        <v>5</v>
      </c>
      <c r="O14" s="82" t="s">
        <v>45</v>
      </c>
      <c r="P14" s="81" t="str">
        <f t="shared" si="0"/>
        <v>3</v>
      </c>
      <c r="Q14" s="83">
        <v>0.5</v>
      </c>
      <c r="R14" s="83" t="s">
        <v>277</v>
      </c>
      <c r="S14" s="83" t="s">
        <v>278</v>
      </c>
      <c r="T14" s="76">
        <f t="shared" si="1"/>
        <v>7.5</v>
      </c>
      <c r="U14" s="76" t="str">
        <f t="shared" si="2"/>
        <v>ZONA DE RIESGO ALTA</v>
      </c>
      <c r="V14" s="76" t="s">
        <v>300</v>
      </c>
      <c r="W14" s="76" t="s">
        <v>301</v>
      </c>
      <c r="X14" s="76" t="s">
        <v>302</v>
      </c>
      <c r="Y14" s="76" t="s">
        <v>173</v>
      </c>
      <c r="Z14" s="76" t="s">
        <v>303</v>
      </c>
      <c r="AA14" s="76" t="s">
        <v>174</v>
      </c>
      <c r="AB14" s="76" t="s">
        <v>167</v>
      </c>
      <c r="AC14" s="83" t="s">
        <v>304</v>
      </c>
      <c r="AD14" s="87">
        <v>0.15</v>
      </c>
      <c r="AE14" s="88" t="s">
        <v>345</v>
      </c>
      <c r="AF14" s="87">
        <v>0.23</v>
      </c>
      <c r="AG14" s="88" t="s">
        <v>355</v>
      </c>
      <c r="AH14" s="87">
        <v>0</v>
      </c>
      <c r="AI14" s="88"/>
      <c r="AJ14" s="83" t="s">
        <v>113</v>
      </c>
      <c r="AK14" s="83" t="s">
        <v>126</v>
      </c>
      <c r="AL14" s="89">
        <f t="shared" si="4"/>
        <v>0.38</v>
      </c>
      <c r="AM14" s="83" t="s">
        <v>364</v>
      </c>
      <c r="AN14" s="76">
        <v>1</v>
      </c>
      <c r="AO14" s="76">
        <v>1</v>
      </c>
      <c r="AP14" s="76">
        <v>2017</v>
      </c>
      <c r="AQ14" s="76">
        <v>31</v>
      </c>
      <c r="AR14" s="76">
        <v>12</v>
      </c>
      <c r="AS14" s="76">
        <v>2017</v>
      </c>
      <c r="AT14" s="90"/>
      <c r="AU14" s="90" t="s">
        <v>373</v>
      </c>
      <c r="BL14" s="1"/>
      <c r="BM14" s="1"/>
      <c r="BN14" s="1"/>
    </row>
    <row r="15" spans="1:66" ht="280.5" x14ac:dyDescent="0.2">
      <c r="A15" s="45"/>
      <c r="B15" s="45"/>
      <c r="C15" s="46" t="s">
        <v>223</v>
      </c>
      <c r="D15" s="46" t="s">
        <v>224</v>
      </c>
      <c r="E15" s="46" t="s">
        <v>225</v>
      </c>
      <c r="F15" s="46" t="s">
        <v>226</v>
      </c>
      <c r="G15" s="46" t="s">
        <v>227</v>
      </c>
      <c r="H15" s="46" t="s">
        <v>228</v>
      </c>
      <c r="I15" s="76" t="s">
        <v>230</v>
      </c>
      <c r="J15" s="76" t="s">
        <v>100</v>
      </c>
      <c r="K15" s="83" t="s">
        <v>254</v>
      </c>
      <c r="L15" s="83" t="s">
        <v>255</v>
      </c>
      <c r="M15" s="80" t="s">
        <v>19</v>
      </c>
      <c r="N15" s="81" t="str">
        <f t="shared" si="3"/>
        <v>3</v>
      </c>
      <c r="O15" s="82" t="s">
        <v>44</v>
      </c>
      <c r="P15" s="81" t="str">
        <f t="shared" si="0"/>
        <v>2</v>
      </c>
      <c r="Q15" s="83">
        <v>0.5</v>
      </c>
      <c r="R15" s="83" t="s">
        <v>698</v>
      </c>
      <c r="S15" s="83" t="s">
        <v>273</v>
      </c>
      <c r="T15" s="76">
        <f t="shared" si="1"/>
        <v>3</v>
      </c>
      <c r="U15" s="76" t="str">
        <f t="shared" si="2"/>
        <v>ZONA DE RIESGO BAJA</v>
      </c>
      <c r="V15" s="76" t="s">
        <v>305</v>
      </c>
      <c r="W15" s="76" t="s">
        <v>306</v>
      </c>
      <c r="X15" s="76" t="s">
        <v>302</v>
      </c>
      <c r="Y15" s="76" t="s">
        <v>171</v>
      </c>
      <c r="Z15" s="76" t="s">
        <v>307</v>
      </c>
      <c r="AA15" s="76" t="s">
        <v>175</v>
      </c>
      <c r="AB15" s="76" t="s">
        <v>168</v>
      </c>
      <c r="AC15" s="83" t="s">
        <v>308</v>
      </c>
      <c r="AD15" s="87">
        <v>0.15</v>
      </c>
      <c r="AE15" s="88" t="s">
        <v>699</v>
      </c>
      <c r="AF15" s="87">
        <v>0.33</v>
      </c>
      <c r="AG15" s="88" t="s">
        <v>356</v>
      </c>
      <c r="AH15" s="87">
        <v>0</v>
      </c>
      <c r="AI15" s="88"/>
      <c r="AJ15" s="83" t="s">
        <v>113</v>
      </c>
      <c r="AK15" s="83" t="s">
        <v>126</v>
      </c>
      <c r="AL15" s="89">
        <f t="shared" si="4"/>
        <v>0.48</v>
      </c>
      <c r="AM15" s="83" t="s">
        <v>700</v>
      </c>
      <c r="AN15" s="76">
        <v>1</v>
      </c>
      <c r="AO15" s="76">
        <v>1</v>
      </c>
      <c r="AP15" s="76">
        <v>2017</v>
      </c>
      <c r="AQ15" s="76">
        <v>31</v>
      </c>
      <c r="AR15" s="76">
        <v>12</v>
      </c>
      <c r="AS15" s="76">
        <v>2017</v>
      </c>
      <c r="AT15" s="90"/>
      <c r="AU15" s="100"/>
      <c r="BL15" s="1"/>
      <c r="BM15" s="1"/>
      <c r="BN15" s="1"/>
    </row>
    <row r="16" spans="1:66" ht="369.75" x14ac:dyDescent="0.2">
      <c r="A16" s="45"/>
      <c r="B16" s="45"/>
      <c r="C16" s="46" t="s">
        <v>223</v>
      </c>
      <c r="D16" s="46" t="s">
        <v>224</v>
      </c>
      <c r="E16" s="46" t="s">
        <v>225</v>
      </c>
      <c r="F16" s="46" t="s">
        <v>226</v>
      </c>
      <c r="G16" s="46" t="s">
        <v>227</v>
      </c>
      <c r="H16" s="46" t="s">
        <v>228</v>
      </c>
      <c r="I16" s="76" t="s">
        <v>231</v>
      </c>
      <c r="J16" s="76" t="s">
        <v>100</v>
      </c>
      <c r="K16" s="83" t="s">
        <v>256</v>
      </c>
      <c r="L16" s="83" t="s">
        <v>257</v>
      </c>
      <c r="M16" s="80" t="s">
        <v>17</v>
      </c>
      <c r="N16" s="81" t="str">
        <f t="shared" si="3"/>
        <v>5</v>
      </c>
      <c r="O16" s="82" t="s">
        <v>45</v>
      </c>
      <c r="P16" s="81" t="str">
        <f t="shared" si="0"/>
        <v>3</v>
      </c>
      <c r="Q16" s="83">
        <v>1</v>
      </c>
      <c r="R16" s="83" t="s">
        <v>279</v>
      </c>
      <c r="S16" s="83" t="s">
        <v>278</v>
      </c>
      <c r="T16" s="76">
        <f t="shared" si="1"/>
        <v>15</v>
      </c>
      <c r="U16" s="76" t="str">
        <f t="shared" si="2"/>
        <v>ZONA DE RIESGO EXTREMA</v>
      </c>
      <c r="V16" s="76" t="s">
        <v>309</v>
      </c>
      <c r="W16" s="76" t="s">
        <v>310</v>
      </c>
      <c r="X16" s="76" t="s">
        <v>311</v>
      </c>
      <c r="Y16" s="76" t="s">
        <v>172</v>
      </c>
      <c r="Z16" s="76" t="s">
        <v>312</v>
      </c>
      <c r="AA16" s="76" t="s">
        <v>174</v>
      </c>
      <c r="AB16" s="76" t="s">
        <v>168</v>
      </c>
      <c r="AC16" s="83" t="s">
        <v>313</v>
      </c>
      <c r="AD16" s="87">
        <v>0.1</v>
      </c>
      <c r="AE16" s="88" t="s">
        <v>346</v>
      </c>
      <c r="AF16" s="87">
        <v>0.33</v>
      </c>
      <c r="AG16" s="88" t="s">
        <v>357</v>
      </c>
      <c r="AH16" s="87">
        <v>0</v>
      </c>
      <c r="AI16" s="88"/>
      <c r="AJ16" s="83" t="s">
        <v>113</v>
      </c>
      <c r="AK16" s="83" t="s">
        <v>126</v>
      </c>
      <c r="AL16" s="89">
        <f t="shared" si="4"/>
        <v>0.43000000000000005</v>
      </c>
      <c r="AM16" s="83" t="s">
        <v>365</v>
      </c>
      <c r="AN16" s="76">
        <v>1</v>
      </c>
      <c r="AO16" s="76">
        <v>1</v>
      </c>
      <c r="AP16" s="76">
        <v>2017</v>
      </c>
      <c r="AQ16" s="76">
        <v>31</v>
      </c>
      <c r="AR16" s="76">
        <v>12</v>
      </c>
      <c r="AS16" s="76">
        <v>2017</v>
      </c>
      <c r="AT16" s="90"/>
      <c r="AU16" s="100"/>
      <c r="BL16" s="1"/>
      <c r="BM16" s="1"/>
      <c r="BN16" s="1"/>
    </row>
    <row r="17" spans="1:66" ht="280.5" x14ac:dyDescent="0.2">
      <c r="A17" s="45"/>
      <c r="B17" s="45"/>
      <c r="C17" s="46" t="s">
        <v>223</v>
      </c>
      <c r="D17" s="46" t="s">
        <v>224</v>
      </c>
      <c r="E17" s="46" t="s">
        <v>225</v>
      </c>
      <c r="F17" s="46" t="s">
        <v>226</v>
      </c>
      <c r="G17" s="46" t="s">
        <v>227</v>
      </c>
      <c r="H17" s="46" t="s">
        <v>228</v>
      </c>
      <c r="I17" s="76" t="s">
        <v>232</v>
      </c>
      <c r="J17" s="76" t="s">
        <v>100</v>
      </c>
      <c r="K17" s="83" t="s">
        <v>258</v>
      </c>
      <c r="L17" s="83" t="s">
        <v>259</v>
      </c>
      <c r="M17" s="80" t="s">
        <v>19</v>
      </c>
      <c r="N17" s="81" t="str">
        <f t="shared" si="3"/>
        <v>3</v>
      </c>
      <c r="O17" s="82" t="s">
        <v>46</v>
      </c>
      <c r="P17" s="81" t="str">
        <f t="shared" si="0"/>
        <v>4</v>
      </c>
      <c r="Q17" s="83">
        <v>0.5</v>
      </c>
      <c r="R17" s="83" t="s">
        <v>280</v>
      </c>
      <c r="S17" s="83" t="s">
        <v>278</v>
      </c>
      <c r="T17" s="76">
        <f t="shared" si="1"/>
        <v>6</v>
      </c>
      <c r="U17" s="76" t="str">
        <f t="shared" si="2"/>
        <v>ZONA DE RIESGO ALTA</v>
      </c>
      <c r="V17" s="76" t="s">
        <v>314</v>
      </c>
      <c r="W17" s="76" t="s">
        <v>315</v>
      </c>
      <c r="X17" s="76" t="s">
        <v>302</v>
      </c>
      <c r="Y17" s="76" t="s">
        <v>173</v>
      </c>
      <c r="Z17" s="76" t="s">
        <v>316</v>
      </c>
      <c r="AA17" s="76" t="s">
        <v>174</v>
      </c>
      <c r="AB17" s="76" t="s">
        <v>167</v>
      </c>
      <c r="AC17" s="83" t="s">
        <v>317</v>
      </c>
      <c r="AD17" s="87">
        <v>0.33</v>
      </c>
      <c r="AE17" s="88" t="s">
        <v>347</v>
      </c>
      <c r="AF17" s="87">
        <v>0.33</v>
      </c>
      <c r="AG17" s="88" t="s">
        <v>358</v>
      </c>
      <c r="AH17" s="87">
        <v>0</v>
      </c>
      <c r="AI17" s="88"/>
      <c r="AJ17" s="83" t="s">
        <v>113</v>
      </c>
      <c r="AK17" s="83" t="s">
        <v>126</v>
      </c>
      <c r="AL17" s="89">
        <f t="shared" si="4"/>
        <v>0.66</v>
      </c>
      <c r="AM17" s="83" t="s">
        <v>366</v>
      </c>
      <c r="AN17" s="76">
        <v>1</v>
      </c>
      <c r="AO17" s="76">
        <v>1</v>
      </c>
      <c r="AP17" s="76">
        <v>2017</v>
      </c>
      <c r="AQ17" s="76">
        <v>31</v>
      </c>
      <c r="AR17" s="76">
        <v>12</v>
      </c>
      <c r="AS17" s="76">
        <v>2017</v>
      </c>
      <c r="AT17" s="90"/>
      <c r="AU17" s="90"/>
      <c r="BL17" s="1"/>
      <c r="BM17" s="1"/>
      <c r="BN17" s="1"/>
    </row>
    <row r="18" spans="1:66" ht="306" x14ac:dyDescent="0.2">
      <c r="A18" s="45"/>
      <c r="B18" s="45"/>
      <c r="C18" s="46" t="s">
        <v>223</v>
      </c>
      <c r="D18" s="46" t="s">
        <v>224</v>
      </c>
      <c r="E18" s="46" t="s">
        <v>225</v>
      </c>
      <c r="F18" s="46" t="s">
        <v>226</v>
      </c>
      <c r="G18" s="46" t="s">
        <v>227</v>
      </c>
      <c r="H18" s="46" t="s">
        <v>228</v>
      </c>
      <c r="I18" s="76" t="s">
        <v>233</v>
      </c>
      <c r="J18" s="76" t="s">
        <v>100</v>
      </c>
      <c r="K18" s="83" t="s">
        <v>260</v>
      </c>
      <c r="L18" s="83" t="s">
        <v>261</v>
      </c>
      <c r="M18" s="80" t="s">
        <v>19</v>
      </c>
      <c r="N18" s="81" t="str">
        <f t="shared" si="3"/>
        <v>3</v>
      </c>
      <c r="O18" s="82" t="s">
        <v>46</v>
      </c>
      <c r="P18" s="81" t="str">
        <f t="shared" si="0"/>
        <v>4</v>
      </c>
      <c r="Q18" s="83">
        <v>0.5</v>
      </c>
      <c r="R18" s="83" t="s">
        <v>281</v>
      </c>
      <c r="S18" s="83" t="s">
        <v>273</v>
      </c>
      <c r="T18" s="76">
        <f t="shared" si="1"/>
        <v>6</v>
      </c>
      <c r="U18" s="76" t="str">
        <f t="shared" si="2"/>
        <v>ZONA DE RIESGO ALTA</v>
      </c>
      <c r="V18" s="76" t="s">
        <v>318</v>
      </c>
      <c r="W18" s="76" t="s">
        <v>319</v>
      </c>
      <c r="X18" s="76" t="s">
        <v>302</v>
      </c>
      <c r="Y18" s="76" t="s">
        <v>172</v>
      </c>
      <c r="Z18" s="76" t="s">
        <v>320</v>
      </c>
      <c r="AA18" s="76" t="s">
        <v>321</v>
      </c>
      <c r="AB18" s="76" t="s">
        <v>167</v>
      </c>
      <c r="AC18" s="83" t="s">
        <v>322</v>
      </c>
      <c r="AD18" s="87">
        <v>0.15</v>
      </c>
      <c r="AE18" s="88" t="s">
        <v>348</v>
      </c>
      <c r="AF18" s="87">
        <v>0.33</v>
      </c>
      <c r="AG18" s="88" t="s">
        <v>359</v>
      </c>
      <c r="AH18" s="87">
        <v>0</v>
      </c>
      <c r="AI18" s="88"/>
      <c r="AJ18" s="83" t="s">
        <v>113</v>
      </c>
      <c r="AK18" s="83" t="s">
        <v>126</v>
      </c>
      <c r="AL18" s="89">
        <f t="shared" si="4"/>
        <v>0.48</v>
      </c>
      <c r="AM18" s="83" t="s">
        <v>367</v>
      </c>
      <c r="AN18" s="76">
        <v>1</v>
      </c>
      <c r="AO18" s="76">
        <v>1</v>
      </c>
      <c r="AP18" s="76">
        <v>2017</v>
      </c>
      <c r="AQ18" s="76">
        <v>31</v>
      </c>
      <c r="AR18" s="76">
        <v>12</v>
      </c>
      <c r="AS18" s="76">
        <v>2017</v>
      </c>
      <c r="AT18" s="90"/>
      <c r="AU18" s="100"/>
      <c r="BL18" s="1"/>
      <c r="BM18" s="1"/>
      <c r="BN18" s="1"/>
    </row>
    <row r="19" spans="1:66" ht="395.25" x14ac:dyDescent="0.2">
      <c r="A19" s="45"/>
      <c r="B19" s="45"/>
      <c r="C19" s="46" t="s">
        <v>223</v>
      </c>
      <c r="D19" s="46" t="s">
        <v>224</v>
      </c>
      <c r="E19" s="46" t="s">
        <v>225</v>
      </c>
      <c r="F19" s="46" t="s">
        <v>226</v>
      </c>
      <c r="G19" s="46" t="s">
        <v>227</v>
      </c>
      <c r="H19" s="46" t="s">
        <v>228</v>
      </c>
      <c r="I19" s="76" t="s">
        <v>234</v>
      </c>
      <c r="J19" s="76" t="s">
        <v>100</v>
      </c>
      <c r="K19" s="101" t="s">
        <v>262</v>
      </c>
      <c r="L19" s="83" t="s">
        <v>263</v>
      </c>
      <c r="M19" s="80" t="s">
        <v>19</v>
      </c>
      <c r="N19" s="81" t="str">
        <f t="shared" si="3"/>
        <v>3</v>
      </c>
      <c r="O19" s="82" t="s">
        <v>45</v>
      </c>
      <c r="P19" s="81" t="str">
        <f t="shared" si="0"/>
        <v>3</v>
      </c>
      <c r="Q19" s="83">
        <v>0.5</v>
      </c>
      <c r="R19" s="83" t="s">
        <v>282</v>
      </c>
      <c r="S19" s="83" t="s">
        <v>273</v>
      </c>
      <c r="T19" s="76">
        <f t="shared" si="1"/>
        <v>4.5</v>
      </c>
      <c r="U19" s="76" t="str">
        <f t="shared" si="2"/>
        <v>ZONA DE RIESGO ALTA</v>
      </c>
      <c r="V19" s="76" t="s">
        <v>323</v>
      </c>
      <c r="W19" s="76" t="s">
        <v>324</v>
      </c>
      <c r="X19" s="76" t="s">
        <v>311</v>
      </c>
      <c r="Y19" s="76" t="s">
        <v>172</v>
      </c>
      <c r="Z19" s="76" t="s">
        <v>325</v>
      </c>
      <c r="AA19" s="76" t="s">
        <v>321</v>
      </c>
      <c r="AB19" s="76" t="s">
        <v>167</v>
      </c>
      <c r="AC19" s="83" t="s">
        <v>326</v>
      </c>
      <c r="AD19" s="87">
        <v>0.25</v>
      </c>
      <c r="AE19" s="88" t="s">
        <v>349</v>
      </c>
      <c r="AF19" s="87">
        <v>0.33</v>
      </c>
      <c r="AG19" s="88" t="s">
        <v>360</v>
      </c>
      <c r="AH19" s="87">
        <v>0</v>
      </c>
      <c r="AI19" s="88"/>
      <c r="AJ19" s="83" t="s">
        <v>113</v>
      </c>
      <c r="AK19" s="83" t="s">
        <v>126</v>
      </c>
      <c r="AL19" s="89">
        <f t="shared" si="4"/>
        <v>0.58000000000000007</v>
      </c>
      <c r="AM19" s="83" t="s">
        <v>368</v>
      </c>
      <c r="AN19" s="76">
        <v>1</v>
      </c>
      <c r="AO19" s="76">
        <v>1</v>
      </c>
      <c r="AP19" s="76">
        <v>2017</v>
      </c>
      <c r="AQ19" s="76">
        <v>31</v>
      </c>
      <c r="AR19" s="76">
        <v>12</v>
      </c>
      <c r="AS19" s="76">
        <v>2017</v>
      </c>
      <c r="AT19" s="90"/>
      <c r="AU19" s="90"/>
      <c r="BL19" s="1"/>
      <c r="BM19" s="1"/>
      <c r="BN19" s="1"/>
    </row>
    <row r="20" spans="1:66" ht="357" x14ac:dyDescent="0.2">
      <c r="A20" s="45"/>
      <c r="B20" s="45"/>
      <c r="C20" s="46" t="s">
        <v>223</v>
      </c>
      <c r="D20" s="46" t="s">
        <v>224</v>
      </c>
      <c r="E20" s="46" t="s">
        <v>225</v>
      </c>
      <c r="F20" s="46" t="s">
        <v>226</v>
      </c>
      <c r="G20" s="46" t="s">
        <v>227</v>
      </c>
      <c r="H20" s="46" t="s">
        <v>228</v>
      </c>
      <c r="I20" s="76" t="s">
        <v>235</v>
      </c>
      <c r="J20" s="76" t="s">
        <v>94</v>
      </c>
      <c r="K20" s="101" t="s">
        <v>264</v>
      </c>
      <c r="L20" s="83" t="s">
        <v>265</v>
      </c>
      <c r="M20" s="80" t="s">
        <v>18</v>
      </c>
      <c r="N20" s="81" t="str">
        <f t="shared" si="3"/>
        <v>4</v>
      </c>
      <c r="O20" s="82" t="s">
        <v>45</v>
      </c>
      <c r="P20" s="81" t="str">
        <f t="shared" si="0"/>
        <v>3</v>
      </c>
      <c r="Q20" s="83">
        <v>0.5</v>
      </c>
      <c r="R20" s="83" t="s">
        <v>283</v>
      </c>
      <c r="S20" s="83" t="s">
        <v>278</v>
      </c>
      <c r="T20" s="76">
        <f t="shared" si="1"/>
        <v>6</v>
      </c>
      <c r="U20" s="76" t="str">
        <f t="shared" si="2"/>
        <v>ZONA DE RIESGO ALTA</v>
      </c>
      <c r="V20" s="76" t="s">
        <v>327</v>
      </c>
      <c r="W20" s="76" t="s">
        <v>328</v>
      </c>
      <c r="X20" s="76" t="s">
        <v>311</v>
      </c>
      <c r="Y20" s="76" t="s">
        <v>171</v>
      </c>
      <c r="Z20" s="76" t="s">
        <v>329</v>
      </c>
      <c r="AA20" s="76" t="s">
        <v>321</v>
      </c>
      <c r="AB20" s="76" t="s">
        <v>167</v>
      </c>
      <c r="AC20" s="83" t="s">
        <v>330</v>
      </c>
      <c r="AD20" s="87">
        <v>0.25</v>
      </c>
      <c r="AE20" s="88" t="s">
        <v>350</v>
      </c>
      <c r="AF20" s="87">
        <v>0.33</v>
      </c>
      <c r="AG20" s="88" t="s">
        <v>361</v>
      </c>
      <c r="AH20" s="87">
        <v>0</v>
      </c>
      <c r="AI20" s="88"/>
      <c r="AJ20" s="83" t="s">
        <v>113</v>
      </c>
      <c r="AK20" s="83" t="s">
        <v>126</v>
      </c>
      <c r="AL20" s="89">
        <f t="shared" si="4"/>
        <v>0.58000000000000007</v>
      </c>
      <c r="AM20" s="83" t="s">
        <v>369</v>
      </c>
      <c r="AN20" s="76">
        <v>1</v>
      </c>
      <c r="AO20" s="76">
        <v>1</v>
      </c>
      <c r="AP20" s="76">
        <v>2017</v>
      </c>
      <c r="AQ20" s="76">
        <v>31</v>
      </c>
      <c r="AR20" s="76">
        <v>12</v>
      </c>
      <c r="AS20" s="76">
        <v>2017</v>
      </c>
      <c r="AT20" s="90"/>
      <c r="AU20" s="90"/>
      <c r="BL20" s="1"/>
      <c r="BM20" s="1"/>
      <c r="BN20" s="1"/>
    </row>
    <row r="21" spans="1:66" ht="318.75" x14ac:dyDescent="0.2">
      <c r="A21" s="45"/>
      <c r="B21" s="45"/>
      <c r="C21" s="46" t="s">
        <v>223</v>
      </c>
      <c r="D21" s="46" t="s">
        <v>224</v>
      </c>
      <c r="E21" s="46" t="s">
        <v>225</v>
      </c>
      <c r="F21" s="46" t="s">
        <v>226</v>
      </c>
      <c r="G21" s="46" t="s">
        <v>227</v>
      </c>
      <c r="H21" s="46" t="s">
        <v>228</v>
      </c>
      <c r="I21" s="76" t="s">
        <v>236</v>
      </c>
      <c r="J21" s="76" t="s">
        <v>95</v>
      </c>
      <c r="K21" s="101" t="s">
        <v>266</v>
      </c>
      <c r="L21" s="83" t="s">
        <v>267</v>
      </c>
      <c r="M21" s="80" t="s">
        <v>18</v>
      </c>
      <c r="N21" s="81" t="str">
        <f t="shared" si="3"/>
        <v>4</v>
      </c>
      <c r="O21" s="82" t="s">
        <v>47</v>
      </c>
      <c r="P21" s="81" t="str">
        <f t="shared" si="0"/>
        <v>5</v>
      </c>
      <c r="Q21" s="83">
        <v>1</v>
      </c>
      <c r="R21" s="83" t="s">
        <v>284</v>
      </c>
      <c r="S21" s="83" t="s">
        <v>273</v>
      </c>
      <c r="T21" s="76">
        <f t="shared" si="1"/>
        <v>20</v>
      </c>
      <c r="U21" s="76" t="str">
        <f t="shared" si="2"/>
        <v>ZONA DE RIESGO EXTREMA</v>
      </c>
      <c r="V21" s="76" t="s">
        <v>300</v>
      </c>
      <c r="W21" s="76" t="s">
        <v>331</v>
      </c>
      <c r="X21" s="76" t="s">
        <v>311</v>
      </c>
      <c r="Y21" s="76" t="s">
        <v>171</v>
      </c>
      <c r="Z21" s="76" t="s">
        <v>332</v>
      </c>
      <c r="AA21" s="76" t="s">
        <v>333</v>
      </c>
      <c r="AB21" s="76" t="s">
        <v>167</v>
      </c>
      <c r="AC21" s="83" t="s">
        <v>334</v>
      </c>
      <c r="AD21" s="87">
        <v>0.15</v>
      </c>
      <c r="AE21" s="88" t="s">
        <v>351</v>
      </c>
      <c r="AF21" s="87">
        <v>0.33</v>
      </c>
      <c r="AG21" s="88" t="s">
        <v>362</v>
      </c>
      <c r="AH21" s="87">
        <v>0</v>
      </c>
      <c r="AI21" s="88"/>
      <c r="AJ21" s="83" t="s">
        <v>113</v>
      </c>
      <c r="AK21" s="83" t="s">
        <v>126</v>
      </c>
      <c r="AL21" s="89">
        <f t="shared" si="4"/>
        <v>0.48</v>
      </c>
      <c r="AM21" s="83" t="s">
        <v>370</v>
      </c>
      <c r="AN21" s="76">
        <v>1</v>
      </c>
      <c r="AO21" s="76">
        <v>1</v>
      </c>
      <c r="AP21" s="76">
        <v>2017</v>
      </c>
      <c r="AQ21" s="76">
        <v>31</v>
      </c>
      <c r="AR21" s="76">
        <v>12</v>
      </c>
      <c r="AS21" s="76">
        <v>2017</v>
      </c>
      <c r="AT21" s="90"/>
      <c r="AU21" s="90" t="s">
        <v>373</v>
      </c>
      <c r="BL21" s="1"/>
      <c r="BM21" s="1"/>
      <c r="BN21" s="1"/>
    </row>
    <row r="22" spans="1:66" ht="153" x14ac:dyDescent="0.2">
      <c r="A22" s="45"/>
      <c r="B22" s="45"/>
      <c r="C22" s="46" t="s">
        <v>212</v>
      </c>
      <c r="D22" s="46" t="s">
        <v>237</v>
      </c>
      <c r="E22" s="46" t="s">
        <v>238</v>
      </c>
      <c r="F22" s="46" t="s">
        <v>239</v>
      </c>
      <c r="G22" s="46" t="s">
        <v>240</v>
      </c>
      <c r="H22" s="46" t="s">
        <v>241</v>
      </c>
      <c r="I22" s="76" t="s">
        <v>242</v>
      </c>
      <c r="J22" s="76" t="s">
        <v>100</v>
      </c>
      <c r="K22" s="83" t="s">
        <v>268</v>
      </c>
      <c r="L22" s="83" t="s">
        <v>269</v>
      </c>
      <c r="M22" s="80" t="s">
        <v>19</v>
      </c>
      <c r="N22" s="81" t="str">
        <f t="shared" si="3"/>
        <v>3</v>
      </c>
      <c r="O22" s="82" t="s">
        <v>45</v>
      </c>
      <c r="P22" s="81" t="str">
        <f t="shared" si="0"/>
        <v>3</v>
      </c>
      <c r="Q22" s="83">
        <v>0.5</v>
      </c>
      <c r="R22" s="83" t="s">
        <v>285</v>
      </c>
      <c r="S22" s="83" t="s">
        <v>273</v>
      </c>
      <c r="T22" s="76">
        <f t="shared" si="1"/>
        <v>4.5</v>
      </c>
      <c r="U22" s="76" t="str">
        <f t="shared" si="2"/>
        <v>ZONA DE RIESGO ALTA</v>
      </c>
      <c r="V22" s="76" t="s">
        <v>335</v>
      </c>
      <c r="W22" s="76" t="s">
        <v>336</v>
      </c>
      <c r="X22" s="86">
        <v>1</v>
      </c>
      <c r="Y22" s="76" t="s">
        <v>173</v>
      </c>
      <c r="Z22" s="86">
        <v>1</v>
      </c>
      <c r="AA22" s="76" t="s">
        <v>337</v>
      </c>
      <c r="AB22" s="76" t="s">
        <v>167</v>
      </c>
      <c r="AC22" s="83" t="s">
        <v>338</v>
      </c>
      <c r="AD22" s="87">
        <v>0.05</v>
      </c>
      <c r="AE22" s="88" t="s">
        <v>352</v>
      </c>
      <c r="AF22" s="87">
        <v>0.5</v>
      </c>
      <c r="AG22" s="88" t="s">
        <v>619</v>
      </c>
      <c r="AH22" s="87">
        <v>0</v>
      </c>
      <c r="AI22" s="88"/>
      <c r="AJ22" s="83" t="s">
        <v>118</v>
      </c>
      <c r="AK22" s="83" t="s">
        <v>131</v>
      </c>
      <c r="AL22" s="89">
        <f t="shared" si="4"/>
        <v>0.55000000000000004</v>
      </c>
      <c r="AM22" s="83" t="s">
        <v>371</v>
      </c>
      <c r="AN22" s="76">
        <v>1</v>
      </c>
      <c r="AO22" s="76">
        <v>1</v>
      </c>
      <c r="AP22" s="76">
        <v>2017</v>
      </c>
      <c r="AQ22" s="76">
        <v>31</v>
      </c>
      <c r="AR22" s="76">
        <v>12</v>
      </c>
      <c r="AS22" s="76">
        <v>2017</v>
      </c>
      <c r="AT22" s="90"/>
      <c r="AU22" s="100"/>
      <c r="BL22" s="1"/>
      <c r="BM22" s="1"/>
      <c r="BN22" s="1"/>
    </row>
    <row r="23" spans="1:66" ht="153" x14ac:dyDescent="0.2">
      <c r="A23" s="45"/>
      <c r="B23" s="45"/>
      <c r="C23" s="46" t="s">
        <v>212</v>
      </c>
      <c r="D23" s="46" t="s">
        <v>237</v>
      </c>
      <c r="E23" s="46" t="s">
        <v>238</v>
      </c>
      <c r="F23" s="46" t="s">
        <v>239</v>
      </c>
      <c r="G23" s="46" t="s">
        <v>240</v>
      </c>
      <c r="H23" s="69" t="s">
        <v>241</v>
      </c>
      <c r="I23" s="46" t="s">
        <v>243</v>
      </c>
      <c r="J23" s="76" t="s">
        <v>100</v>
      </c>
      <c r="K23" s="83" t="s">
        <v>270</v>
      </c>
      <c r="L23" s="83" t="s">
        <v>271</v>
      </c>
      <c r="M23" s="80" t="s">
        <v>18</v>
      </c>
      <c r="N23" s="81" t="str">
        <f t="shared" si="3"/>
        <v>4</v>
      </c>
      <c r="O23" s="82" t="s">
        <v>45</v>
      </c>
      <c r="P23" s="81" t="str">
        <f t="shared" si="0"/>
        <v>3</v>
      </c>
      <c r="Q23" s="83">
        <v>0.5</v>
      </c>
      <c r="R23" s="83" t="s">
        <v>286</v>
      </c>
      <c r="S23" s="83" t="s">
        <v>273</v>
      </c>
      <c r="T23" s="76">
        <f t="shared" si="1"/>
        <v>6</v>
      </c>
      <c r="U23" s="76" t="str">
        <f t="shared" si="2"/>
        <v>ZONA DE RIESGO ALTA</v>
      </c>
      <c r="V23" s="76" t="s">
        <v>339</v>
      </c>
      <c r="W23" s="76" t="s">
        <v>340</v>
      </c>
      <c r="X23" s="86">
        <v>1</v>
      </c>
      <c r="Y23" s="76" t="s">
        <v>173</v>
      </c>
      <c r="Z23" s="86">
        <v>1</v>
      </c>
      <c r="AA23" s="76" t="s">
        <v>337</v>
      </c>
      <c r="AB23" s="76" t="s">
        <v>167</v>
      </c>
      <c r="AC23" s="83" t="s">
        <v>341</v>
      </c>
      <c r="AD23" s="87">
        <v>0.33</v>
      </c>
      <c r="AE23" s="88" t="s">
        <v>353</v>
      </c>
      <c r="AF23" s="87">
        <v>1</v>
      </c>
      <c r="AG23" s="88" t="s">
        <v>620</v>
      </c>
      <c r="AH23" s="87">
        <v>0</v>
      </c>
      <c r="AI23" s="88"/>
      <c r="AJ23" s="83" t="s">
        <v>118</v>
      </c>
      <c r="AK23" s="83" t="s">
        <v>131</v>
      </c>
      <c r="AL23" s="89">
        <v>1</v>
      </c>
      <c r="AM23" s="83" t="s">
        <v>372</v>
      </c>
      <c r="AN23" s="76">
        <v>1</v>
      </c>
      <c r="AO23" s="76">
        <v>1</v>
      </c>
      <c r="AP23" s="76">
        <v>2017</v>
      </c>
      <c r="AQ23" s="76">
        <v>31</v>
      </c>
      <c r="AR23" s="76">
        <v>12</v>
      </c>
      <c r="AS23" s="76">
        <v>2017</v>
      </c>
      <c r="AT23" s="90"/>
      <c r="AU23" s="100"/>
      <c r="BL23" s="1"/>
      <c r="BM23" s="1"/>
      <c r="BN23" s="1"/>
    </row>
    <row r="24" spans="1:66" ht="408" x14ac:dyDescent="0.2">
      <c r="A24" s="45"/>
      <c r="B24" s="45"/>
      <c r="C24" s="46" t="s">
        <v>212</v>
      </c>
      <c r="D24" s="46" t="s">
        <v>374</v>
      </c>
      <c r="E24" s="46" t="s">
        <v>375</v>
      </c>
      <c r="F24" s="46" t="s">
        <v>376</v>
      </c>
      <c r="G24" s="46" t="s">
        <v>377</v>
      </c>
      <c r="H24" s="76" t="s">
        <v>378</v>
      </c>
      <c r="I24" s="102" t="s">
        <v>379</v>
      </c>
      <c r="J24" s="76" t="s">
        <v>100</v>
      </c>
      <c r="K24" s="101" t="s">
        <v>381</v>
      </c>
      <c r="L24" s="101" t="s">
        <v>382</v>
      </c>
      <c r="M24" s="80" t="s">
        <v>19</v>
      </c>
      <c r="N24" s="81" t="str">
        <f t="shared" si="3"/>
        <v>3</v>
      </c>
      <c r="O24" s="82" t="s">
        <v>47</v>
      </c>
      <c r="P24" s="81" t="str">
        <f t="shared" si="0"/>
        <v>5</v>
      </c>
      <c r="Q24" s="83">
        <v>0.5</v>
      </c>
      <c r="R24" s="83" t="s">
        <v>385</v>
      </c>
      <c r="S24" s="83" t="s">
        <v>273</v>
      </c>
      <c r="T24" s="76">
        <f t="shared" si="1"/>
        <v>7.5</v>
      </c>
      <c r="U24" s="76" t="str">
        <f t="shared" si="2"/>
        <v>ZONA DE RIESGO ALTA</v>
      </c>
      <c r="V24" s="76" t="s">
        <v>387</v>
      </c>
      <c r="W24" s="103" t="s">
        <v>388</v>
      </c>
      <c r="X24" s="76" t="s">
        <v>389</v>
      </c>
      <c r="Y24" s="76" t="s">
        <v>172</v>
      </c>
      <c r="Z24" s="76">
        <v>2800</v>
      </c>
      <c r="AA24" s="76" t="s">
        <v>174</v>
      </c>
      <c r="AB24" s="76" t="s">
        <v>167</v>
      </c>
      <c r="AC24" s="83" t="s">
        <v>392</v>
      </c>
      <c r="AD24" s="87">
        <v>0.74</v>
      </c>
      <c r="AE24" s="88" t="s">
        <v>466</v>
      </c>
      <c r="AF24" s="87">
        <f>(1314/2533)*26%</f>
        <v>0.1348756415317805</v>
      </c>
      <c r="AG24" s="88" t="s">
        <v>467</v>
      </c>
      <c r="AH24" s="87">
        <v>0</v>
      </c>
      <c r="AI24" s="88"/>
      <c r="AJ24" s="83" t="s">
        <v>115</v>
      </c>
      <c r="AK24" s="83" t="s">
        <v>128</v>
      </c>
      <c r="AL24" s="89">
        <f t="shared" si="4"/>
        <v>0.87487564153178043</v>
      </c>
      <c r="AM24" s="83" t="s">
        <v>394</v>
      </c>
      <c r="AN24" s="76">
        <v>1</v>
      </c>
      <c r="AO24" s="76">
        <v>1</v>
      </c>
      <c r="AP24" s="76">
        <v>2017</v>
      </c>
      <c r="AQ24" s="76">
        <v>31</v>
      </c>
      <c r="AR24" s="76">
        <v>12</v>
      </c>
      <c r="AS24" s="76">
        <v>2017</v>
      </c>
      <c r="AT24" s="90"/>
      <c r="AU24" s="90"/>
      <c r="BL24" s="1"/>
      <c r="BM24" s="1"/>
      <c r="BN24" s="1"/>
    </row>
    <row r="25" spans="1:66" ht="280.5" x14ac:dyDescent="0.2">
      <c r="A25" s="45"/>
      <c r="B25" s="45"/>
      <c r="C25" s="46" t="s">
        <v>212</v>
      </c>
      <c r="D25" s="46" t="s">
        <v>374</v>
      </c>
      <c r="E25" s="46" t="s">
        <v>375</v>
      </c>
      <c r="F25" s="46" t="s">
        <v>376</v>
      </c>
      <c r="G25" s="46" t="s">
        <v>377</v>
      </c>
      <c r="H25" s="76" t="s">
        <v>378</v>
      </c>
      <c r="I25" s="76" t="s">
        <v>380</v>
      </c>
      <c r="J25" s="76" t="s">
        <v>100</v>
      </c>
      <c r="K25" s="101" t="s">
        <v>383</v>
      </c>
      <c r="L25" s="101" t="s">
        <v>384</v>
      </c>
      <c r="M25" s="80" t="s">
        <v>18</v>
      </c>
      <c r="N25" s="81" t="str">
        <f t="shared" si="3"/>
        <v>4</v>
      </c>
      <c r="O25" s="82" t="s">
        <v>47</v>
      </c>
      <c r="P25" s="81" t="str">
        <f t="shared" si="0"/>
        <v>5</v>
      </c>
      <c r="Q25" s="83">
        <v>0.5</v>
      </c>
      <c r="R25" s="83" t="s">
        <v>386</v>
      </c>
      <c r="S25" s="83" t="s">
        <v>273</v>
      </c>
      <c r="T25" s="76">
        <f t="shared" si="1"/>
        <v>10</v>
      </c>
      <c r="U25" s="76" t="str">
        <f t="shared" si="2"/>
        <v>ZONA DE RIESGO ALTA</v>
      </c>
      <c r="V25" s="76" t="s">
        <v>387</v>
      </c>
      <c r="W25" s="83" t="s">
        <v>390</v>
      </c>
      <c r="X25" s="76" t="s">
        <v>391</v>
      </c>
      <c r="Y25" s="76" t="s">
        <v>172</v>
      </c>
      <c r="Z25" s="76">
        <v>68</v>
      </c>
      <c r="AA25" s="76" t="s">
        <v>174</v>
      </c>
      <c r="AB25" s="76" t="s">
        <v>167</v>
      </c>
      <c r="AC25" s="83" t="s">
        <v>393</v>
      </c>
      <c r="AD25" s="87">
        <v>0.19</v>
      </c>
      <c r="AE25" s="88" t="s">
        <v>468</v>
      </c>
      <c r="AF25" s="87">
        <v>0.76</v>
      </c>
      <c r="AG25" s="88" t="s">
        <v>469</v>
      </c>
      <c r="AH25" s="87">
        <v>0</v>
      </c>
      <c r="AI25" s="88"/>
      <c r="AJ25" s="83" t="s">
        <v>115</v>
      </c>
      <c r="AK25" s="83" t="s">
        <v>128</v>
      </c>
      <c r="AL25" s="89">
        <f t="shared" si="4"/>
        <v>0.95</v>
      </c>
      <c r="AM25" s="83" t="s">
        <v>395</v>
      </c>
      <c r="AN25" s="76">
        <v>1</v>
      </c>
      <c r="AO25" s="76">
        <v>1</v>
      </c>
      <c r="AP25" s="76">
        <v>2017</v>
      </c>
      <c r="AQ25" s="76">
        <v>31</v>
      </c>
      <c r="AR25" s="76">
        <v>12</v>
      </c>
      <c r="AS25" s="76">
        <v>2017</v>
      </c>
      <c r="AT25" s="90"/>
      <c r="AU25" s="90"/>
      <c r="BL25" s="1"/>
      <c r="BM25" s="1"/>
      <c r="BN25" s="1"/>
    </row>
    <row r="26" spans="1:66" ht="165.75" x14ac:dyDescent="0.2">
      <c r="A26" s="45"/>
      <c r="B26" s="45"/>
      <c r="C26" s="46" t="s">
        <v>396</v>
      </c>
      <c r="D26" s="46" t="s">
        <v>397</v>
      </c>
      <c r="E26" s="46" t="s">
        <v>398</v>
      </c>
      <c r="F26" s="46" t="s">
        <v>239</v>
      </c>
      <c r="G26" s="46" t="s">
        <v>399</v>
      </c>
      <c r="H26" s="76" t="s">
        <v>400</v>
      </c>
      <c r="I26" s="76" t="s">
        <v>401</v>
      </c>
      <c r="J26" s="76" t="s">
        <v>100</v>
      </c>
      <c r="K26" s="83" t="s">
        <v>405</v>
      </c>
      <c r="L26" s="83" t="s">
        <v>406</v>
      </c>
      <c r="M26" s="80" t="s">
        <v>19</v>
      </c>
      <c r="N26" s="81" t="str">
        <f t="shared" si="3"/>
        <v>3</v>
      </c>
      <c r="O26" s="82" t="s">
        <v>46</v>
      </c>
      <c r="P26" s="81" t="str">
        <f t="shared" si="0"/>
        <v>4</v>
      </c>
      <c r="Q26" s="83">
        <v>0.5</v>
      </c>
      <c r="R26" s="83" t="s">
        <v>411</v>
      </c>
      <c r="S26" s="83" t="s">
        <v>273</v>
      </c>
      <c r="T26" s="76">
        <f t="shared" si="1"/>
        <v>6</v>
      </c>
      <c r="U26" s="76" t="str">
        <f t="shared" si="2"/>
        <v>ZONA DE RIESGO ALTA</v>
      </c>
      <c r="V26" s="76" t="s">
        <v>414</v>
      </c>
      <c r="W26" s="76" t="s">
        <v>415</v>
      </c>
      <c r="X26" s="76" t="s">
        <v>302</v>
      </c>
      <c r="Y26" s="76" t="s">
        <v>171</v>
      </c>
      <c r="Z26" s="86">
        <v>1</v>
      </c>
      <c r="AA26" s="76" t="s">
        <v>175</v>
      </c>
      <c r="AB26" s="76" t="s">
        <v>167</v>
      </c>
      <c r="AC26" s="83" t="s">
        <v>420</v>
      </c>
      <c r="AD26" s="87">
        <v>0.13</v>
      </c>
      <c r="AE26" s="104" t="s">
        <v>421</v>
      </c>
      <c r="AF26" s="87">
        <v>0.22</v>
      </c>
      <c r="AG26" s="88" t="s">
        <v>422</v>
      </c>
      <c r="AH26" s="87">
        <v>0</v>
      </c>
      <c r="AI26" s="88"/>
      <c r="AJ26" s="83" t="s">
        <v>118</v>
      </c>
      <c r="AK26" s="83" t="s">
        <v>131</v>
      </c>
      <c r="AL26" s="89">
        <f t="shared" si="4"/>
        <v>0.35</v>
      </c>
      <c r="AM26" s="83" t="s">
        <v>429</v>
      </c>
      <c r="AN26" s="76">
        <v>1</v>
      </c>
      <c r="AO26" s="76">
        <v>2</v>
      </c>
      <c r="AP26" s="76">
        <v>2017</v>
      </c>
      <c r="AQ26" s="76">
        <v>31</v>
      </c>
      <c r="AR26" s="76">
        <v>12</v>
      </c>
      <c r="AS26" s="76">
        <v>2017</v>
      </c>
      <c r="AT26" s="90"/>
      <c r="AU26" s="90"/>
      <c r="BL26" s="1"/>
      <c r="BM26" s="1"/>
      <c r="BN26" s="1"/>
    </row>
    <row r="27" spans="1:66" ht="409.5" x14ac:dyDescent="0.2">
      <c r="A27" s="45"/>
      <c r="B27" s="45"/>
      <c r="C27" s="46" t="s">
        <v>396</v>
      </c>
      <c r="D27" s="46" t="s">
        <v>237</v>
      </c>
      <c r="E27" s="46" t="s">
        <v>238</v>
      </c>
      <c r="F27" s="46" t="s">
        <v>508</v>
      </c>
      <c r="G27" s="46" t="s">
        <v>402</v>
      </c>
      <c r="H27" s="76" t="s">
        <v>403</v>
      </c>
      <c r="I27" s="76" t="s">
        <v>404</v>
      </c>
      <c r="J27" s="76" t="s">
        <v>100</v>
      </c>
      <c r="K27" s="46" t="s">
        <v>407</v>
      </c>
      <c r="L27" s="46" t="s">
        <v>408</v>
      </c>
      <c r="M27" s="80" t="s">
        <v>19</v>
      </c>
      <c r="N27" s="81" t="str">
        <f t="shared" si="3"/>
        <v>3</v>
      </c>
      <c r="O27" s="82" t="s">
        <v>45</v>
      </c>
      <c r="P27" s="81" t="str">
        <f t="shared" si="0"/>
        <v>3</v>
      </c>
      <c r="Q27" s="83">
        <v>1</v>
      </c>
      <c r="R27" s="46" t="s">
        <v>412</v>
      </c>
      <c r="S27" s="83" t="s">
        <v>273</v>
      </c>
      <c r="T27" s="76">
        <f t="shared" si="1"/>
        <v>9</v>
      </c>
      <c r="U27" s="76" t="str">
        <f t="shared" si="2"/>
        <v>ZONA DE RIESGO ALTA</v>
      </c>
      <c r="V27" s="46" t="s">
        <v>416</v>
      </c>
      <c r="W27" s="46" t="s">
        <v>417</v>
      </c>
      <c r="X27" s="76" t="s">
        <v>302</v>
      </c>
      <c r="Y27" s="76" t="s">
        <v>173</v>
      </c>
      <c r="Z27" s="86">
        <v>1</v>
      </c>
      <c r="AA27" s="76" t="s">
        <v>337</v>
      </c>
      <c r="AB27" s="76" t="s">
        <v>167</v>
      </c>
      <c r="AC27" s="46" t="s">
        <v>423</v>
      </c>
      <c r="AD27" s="87">
        <v>0.25</v>
      </c>
      <c r="AE27" s="104" t="s">
        <v>424</v>
      </c>
      <c r="AF27" s="87">
        <v>0.25</v>
      </c>
      <c r="AG27" s="88" t="s">
        <v>425</v>
      </c>
      <c r="AH27" s="87">
        <v>0</v>
      </c>
      <c r="AI27" s="88"/>
      <c r="AJ27" s="83" t="s">
        <v>119</v>
      </c>
      <c r="AK27" s="83" t="s">
        <v>132</v>
      </c>
      <c r="AL27" s="89">
        <f t="shared" si="4"/>
        <v>0.5</v>
      </c>
      <c r="AM27" s="83" t="s">
        <v>430</v>
      </c>
      <c r="AN27" s="76">
        <v>1</v>
      </c>
      <c r="AO27" s="76">
        <v>2</v>
      </c>
      <c r="AP27" s="76">
        <v>2017</v>
      </c>
      <c r="AQ27" s="76">
        <v>31</v>
      </c>
      <c r="AR27" s="76">
        <v>12</v>
      </c>
      <c r="AS27" s="76">
        <v>2017</v>
      </c>
      <c r="AT27" s="90"/>
      <c r="AU27" s="90"/>
      <c r="BL27" s="1"/>
      <c r="BM27" s="1"/>
      <c r="BN27" s="1"/>
    </row>
    <row r="28" spans="1:66" ht="357" x14ac:dyDescent="0.2">
      <c r="A28" s="45"/>
      <c r="B28" s="45"/>
      <c r="C28" s="46" t="s">
        <v>396</v>
      </c>
      <c r="D28" s="46" t="s">
        <v>237</v>
      </c>
      <c r="E28" s="46" t="s">
        <v>238</v>
      </c>
      <c r="F28" s="46" t="s">
        <v>239</v>
      </c>
      <c r="G28" s="46" t="s">
        <v>402</v>
      </c>
      <c r="H28" s="76" t="s">
        <v>403</v>
      </c>
      <c r="I28" s="46" t="s">
        <v>470</v>
      </c>
      <c r="J28" s="76" t="s">
        <v>100</v>
      </c>
      <c r="K28" s="46" t="s">
        <v>409</v>
      </c>
      <c r="L28" s="46" t="s">
        <v>410</v>
      </c>
      <c r="M28" s="80" t="s">
        <v>19</v>
      </c>
      <c r="N28" s="81" t="str">
        <f t="shared" si="3"/>
        <v>3</v>
      </c>
      <c r="O28" s="82" t="s">
        <v>45</v>
      </c>
      <c r="P28" s="81" t="str">
        <f t="shared" si="0"/>
        <v>3</v>
      </c>
      <c r="Q28" s="83">
        <v>1</v>
      </c>
      <c r="R28" s="46" t="s">
        <v>413</v>
      </c>
      <c r="S28" s="83" t="s">
        <v>273</v>
      </c>
      <c r="T28" s="76">
        <f t="shared" si="1"/>
        <v>9</v>
      </c>
      <c r="U28" s="76" t="str">
        <f t="shared" si="2"/>
        <v>ZONA DE RIESGO ALTA</v>
      </c>
      <c r="V28" s="46" t="s">
        <v>418</v>
      </c>
      <c r="W28" s="46" t="s">
        <v>419</v>
      </c>
      <c r="X28" s="76" t="s">
        <v>206</v>
      </c>
      <c r="Y28" s="76" t="s">
        <v>173</v>
      </c>
      <c r="Z28" s="86">
        <v>1</v>
      </c>
      <c r="AA28" s="76" t="s">
        <v>337</v>
      </c>
      <c r="AB28" s="76" t="s">
        <v>167</v>
      </c>
      <c r="AC28" s="46" t="s">
        <v>426</v>
      </c>
      <c r="AD28" s="87">
        <v>0.25</v>
      </c>
      <c r="AE28" s="104" t="s">
        <v>427</v>
      </c>
      <c r="AF28" s="87">
        <v>0.25</v>
      </c>
      <c r="AG28" s="88" t="s">
        <v>428</v>
      </c>
      <c r="AH28" s="87">
        <v>0</v>
      </c>
      <c r="AI28" s="88"/>
      <c r="AJ28" s="83" t="s">
        <v>119</v>
      </c>
      <c r="AK28" s="83" t="s">
        <v>132</v>
      </c>
      <c r="AL28" s="89">
        <f t="shared" si="4"/>
        <v>0.5</v>
      </c>
      <c r="AM28" s="83" t="s">
        <v>431</v>
      </c>
      <c r="AN28" s="76">
        <v>1</v>
      </c>
      <c r="AO28" s="76">
        <v>2</v>
      </c>
      <c r="AP28" s="76">
        <v>2017</v>
      </c>
      <c r="AQ28" s="76">
        <v>31</v>
      </c>
      <c r="AR28" s="76">
        <v>12</v>
      </c>
      <c r="AS28" s="76">
        <v>2017</v>
      </c>
      <c r="AT28" s="90"/>
      <c r="AU28" s="90"/>
      <c r="BL28" s="1"/>
      <c r="BM28" s="1"/>
      <c r="BN28" s="1"/>
    </row>
    <row r="29" spans="1:66" ht="102" x14ac:dyDescent="0.2">
      <c r="A29" s="45"/>
      <c r="B29" s="45"/>
      <c r="C29" s="46" t="s">
        <v>212</v>
      </c>
      <c r="D29" s="46" t="s">
        <v>237</v>
      </c>
      <c r="E29" s="46" t="s">
        <v>238</v>
      </c>
      <c r="F29" s="46" t="s">
        <v>239</v>
      </c>
      <c r="G29" s="46" t="s">
        <v>432</v>
      </c>
      <c r="H29" s="76" t="s">
        <v>435</v>
      </c>
      <c r="I29" s="76" t="s">
        <v>436</v>
      </c>
      <c r="J29" s="76" t="s">
        <v>100</v>
      </c>
      <c r="K29" s="83" t="s">
        <v>441</v>
      </c>
      <c r="L29" s="83" t="s">
        <v>442</v>
      </c>
      <c r="M29" s="80" t="s">
        <v>18</v>
      </c>
      <c r="N29" s="81" t="str">
        <f t="shared" si="3"/>
        <v>4</v>
      </c>
      <c r="O29" s="82" t="s">
        <v>45</v>
      </c>
      <c r="P29" s="81" t="str">
        <f t="shared" si="0"/>
        <v>3</v>
      </c>
      <c r="Q29" s="83">
        <v>0.5</v>
      </c>
      <c r="R29" s="83" t="s">
        <v>445</v>
      </c>
      <c r="S29" s="83" t="s">
        <v>273</v>
      </c>
      <c r="T29" s="76">
        <f t="shared" si="1"/>
        <v>6</v>
      </c>
      <c r="U29" s="76" t="str">
        <f t="shared" si="2"/>
        <v>ZONA DE RIESGO ALTA</v>
      </c>
      <c r="V29" s="76" t="s">
        <v>448</v>
      </c>
      <c r="W29" s="76" t="s">
        <v>449</v>
      </c>
      <c r="X29" s="76" t="s">
        <v>206</v>
      </c>
      <c r="Y29" s="76" t="s">
        <v>173</v>
      </c>
      <c r="Z29" s="86">
        <v>1</v>
      </c>
      <c r="AA29" s="76" t="s">
        <v>337</v>
      </c>
      <c r="AB29" s="76" t="s">
        <v>167</v>
      </c>
      <c r="AC29" s="83" t="s">
        <v>454</v>
      </c>
      <c r="AD29" s="87">
        <v>0.33</v>
      </c>
      <c r="AE29" s="88" t="s">
        <v>455</v>
      </c>
      <c r="AF29" s="87">
        <v>0.33</v>
      </c>
      <c r="AG29" s="88" t="s">
        <v>456</v>
      </c>
      <c r="AH29" s="87">
        <v>0</v>
      </c>
      <c r="AI29" s="88"/>
      <c r="AJ29" s="83" t="s">
        <v>118</v>
      </c>
      <c r="AK29" s="83" t="s">
        <v>131</v>
      </c>
      <c r="AL29" s="89">
        <f t="shared" si="4"/>
        <v>0.66</v>
      </c>
      <c r="AM29" s="83" t="s">
        <v>463</v>
      </c>
      <c r="AN29" s="76">
        <v>1</v>
      </c>
      <c r="AO29" s="76">
        <v>2</v>
      </c>
      <c r="AP29" s="76">
        <v>2017</v>
      </c>
      <c r="AQ29" s="76">
        <v>31</v>
      </c>
      <c r="AR29" s="76">
        <v>12</v>
      </c>
      <c r="AS29" s="76">
        <v>2017</v>
      </c>
      <c r="AT29" s="90"/>
      <c r="AU29" s="90"/>
      <c r="BL29" s="1"/>
      <c r="BM29" s="1"/>
      <c r="BN29" s="1"/>
    </row>
    <row r="30" spans="1:66" ht="76.5" x14ac:dyDescent="0.2">
      <c r="A30" s="45"/>
      <c r="B30" s="45"/>
      <c r="C30" s="46" t="s">
        <v>212</v>
      </c>
      <c r="D30" s="46" t="s">
        <v>237</v>
      </c>
      <c r="E30" s="46" t="s">
        <v>238</v>
      </c>
      <c r="F30" s="46" t="s">
        <v>239</v>
      </c>
      <c r="G30" s="46" t="s">
        <v>433</v>
      </c>
      <c r="H30" s="76" t="s">
        <v>435</v>
      </c>
      <c r="I30" s="76" t="s">
        <v>437</v>
      </c>
      <c r="J30" s="76" t="s">
        <v>100</v>
      </c>
      <c r="K30" s="83" t="s">
        <v>443</v>
      </c>
      <c r="L30" s="83" t="s">
        <v>444</v>
      </c>
      <c r="M30" s="80" t="s">
        <v>18</v>
      </c>
      <c r="N30" s="81" t="str">
        <f t="shared" si="3"/>
        <v>4</v>
      </c>
      <c r="O30" s="82" t="s">
        <v>46</v>
      </c>
      <c r="P30" s="81" t="str">
        <f t="shared" si="0"/>
        <v>4</v>
      </c>
      <c r="Q30" s="83">
        <v>0.5</v>
      </c>
      <c r="R30" s="83" t="s">
        <v>446</v>
      </c>
      <c r="S30" s="83" t="s">
        <v>273</v>
      </c>
      <c r="T30" s="76">
        <f t="shared" si="1"/>
        <v>8</v>
      </c>
      <c r="U30" s="76" t="str">
        <f t="shared" si="2"/>
        <v>ZONA DE RIESGO ALTA</v>
      </c>
      <c r="V30" s="76" t="s">
        <v>450</v>
      </c>
      <c r="W30" s="76" t="s">
        <v>451</v>
      </c>
      <c r="X30" s="76" t="s">
        <v>206</v>
      </c>
      <c r="Y30" s="76" t="s">
        <v>173</v>
      </c>
      <c r="Z30" s="86">
        <v>1</v>
      </c>
      <c r="AA30" s="76" t="s">
        <v>337</v>
      </c>
      <c r="AB30" s="76" t="s">
        <v>167</v>
      </c>
      <c r="AC30" s="83" t="s">
        <v>457</v>
      </c>
      <c r="AD30" s="87">
        <v>0.33</v>
      </c>
      <c r="AE30" s="88" t="s">
        <v>458</v>
      </c>
      <c r="AF30" s="87">
        <v>0.33</v>
      </c>
      <c r="AG30" s="88" t="s">
        <v>459</v>
      </c>
      <c r="AH30" s="87">
        <v>0</v>
      </c>
      <c r="AI30" s="88"/>
      <c r="AJ30" s="83" t="s">
        <v>118</v>
      </c>
      <c r="AK30" s="83" t="s">
        <v>131</v>
      </c>
      <c r="AL30" s="89">
        <f t="shared" si="4"/>
        <v>0.66</v>
      </c>
      <c r="AM30" s="83" t="s">
        <v>464</v>
      </c>
      <c r="AN30" s="76">
        <v>1</v>
      </c>
      <c r="AO30" s="76">
        <v>2</v>
      </c>
      <c r="AP30" s="76">
        <v>2017</v>
      </c>
      <c r="AQ30" s="76">
        <v>31</v>
      </c>
      <c r="AR30" s="76">
        <v>12</v>
      </c>
      <c r="AS30" s="76">
        <v>2017</v>
      </c>
      <c r="AT30" s="90"/>
      <c r="AU30" s="90"/>
      <c r="BL30" s="1"/>
      <c r="BM30" s="1"/>
      <c r="BN30" s="1"/>
    </row>
    <row r="31" spans="1:66" ht="153" x14ac:dyDescent="0.2">
      <c r="A31" s="45"/>
      <c r="B31" s="45"/>
      <c r="C31" s="105" t="s">
        <v>434</v>
      </c>
      <c r="D31" s="105" t="s">
        <v>237</v>
      </c>
      <c r="E31" s="105" t="s">
        <v>238</v>
      </c>
      <c r="F31" s="105" t="s">
        <v>239</v>
      </c>
      <c r="G31" s="105" t="s">
        <v>433</v>
      </c>
      <c r="H31" s="96" t="s">
        <v>435</v>
      </c>
      <c r="I31" s="96" t="s">
        <v>438</v>
      </c>
      <c r="J31" s="76" t="s">
        <v>100</v>
      </c>
      <c r="K31" s="106" t="s">
        <v>439</v>
      </c>
      <c r="L31" s="106" t="s">
        <v>440</v>
      </c>
      <c r="M31" s="80" t="s">
        <v>18</v>
      </c>
      <c r="N31" s="81" t="str">
        <f t="shared" si="3"/>
        <v>4</v>
      </c>
      <c r="O31" s="82" t="s">
        <v>46</v>
      </c>
      <c r="P31" s="81" t="str">
        <f t="shared" si="0"/>
        <v>4</v>
      </c>
      <c r="Q31" s="83">
        <v>0.5</v>
      </c>
      <c r="R31" s="83" t="s">
        <v>447</v>
      </c>
      <c r="S31" s="83" t="s">
        <v>273</v>
      </c>
      <c r="T31" s="76">
        <f t="shared" si="1"/>
        <v>8</v>
      </c>
      <c r="U31" s="76" t="str">
        <f t="shared" si="2"/>
        <v>ZONA DE RIESGO ALTA</v>
      </c>
      <c r="V31" s="76" t="s">
        <v>452</v>
      </c>
      <c r="W31" s="76" t="s">
        <v>453</v>
      </c>
      <c r="X31" s="76" t="s">
        <v>206</v>
      </c>
      <c r="Y31" s="76" t="s">
        <v>173</v>
      </c>
      <c r="Z31" s="86">
        <v>1</v>
      </c>
      <c r="AA31" s="76" t="s">
        <v>337</v>
      </c>
      <c r="AB31" s="76" t="s">
        <v>167</v>
      </c>
      <c r="AC31" s="83" t="s">
        <v>460</v>
      </c>
      <c r="AD31" s="87">
        <v>0</v>
      </c>
      <c r="AE31" s="88" t="s">
        <v>461</v>
      </c>
      <c r="AF31" s="87">
        <v>0.33</v>
      </c>
      <c r="AG31" s="88" t="s">
        <v>462</v>
      </c>
      <c r="AH31" s="87">
        <v>0</v>
      </c>
      <c r="AI31" s="88"/>
      <c r="AJ31" s="83" t="s">
        <v>118</v>
      </c>
      <c r="AK31" s="83" t="s">
        <v>131</v>
      </c>
      <c r="AL31" s="89">
        <f t="shared" si="4"/>
        <v>0.33</v>
      </c>
      <c r="AM31" s="99" t="s">
        <v>465</v>
      </c>
      <c r="AN31" s="76">
        <v>1</v>
      </c>
      <c r="AO31" s="76">
        <v>2</v>
      </c>
      <c r="AP31" s="76">
        <v>2017</v>
      </c>
      <c r="AQ31" s="76">
        <v>31</v>
      </c>
      <c r="AR31" s="76">
        <v>12</v>
      </c>
      <c r="AS31" s="76">
        <v>2017</v>
      </c>
      <c r="AT31" s="90"/>
      <c r="AU31" s="90"/>
      <c r="BL31" s="1"/>
      <c r="BM31" s="1"/>
      <c r="BN31" s="1"/>
    </row>
    <row r="32" spans="1:66" ht="114.75" x14ac:dyDescent="0.2">
      <c r="A32" s="45"/>
      <c r="B32" s="45"/>
      <c r="C32" s="213" t="s">
        <v>471</v>
      </c>
      <c r="D32" s="213" t="s">
        <v>237</v>
      </c>
      <c r="E32" s="213" t="s">
        <v>238</v>
      </c>
      <c r="F32" s="213" t="s">
        <v>239</v>
      </c>
      <c r="G32" s="213" t="s">
        <v>197</v>
      </c>
      <c r="H32" s="211" t="s">
        <v>507</v>
      </c>
      <c r="I32" s="211" t="s">
        <v>472</v>
      </c>
      <c r="J32" s="211" t="s">
        <v>100</v>
      </c>
      <c r="K32" s="215" t="s">
        <v>476</v>
      </c>
      <c r="L32" s="209" t="s">
        <v>477</v>
      </c>
      <c r="M32" s="196" t="s">
        <v>20</v>
      </c>
      <c r="N32" s="217" t="str">
        <f t="shared" si="3"/>
        <v>2</v>
      </c>
      <c r="O32" s="219" t="s">
        <v>46</v>
      </c>
      <c r="P32" s="217" t="str">
        <f t="shared" si="0"/>
        <v>4</v>
      </c>
      <c r="Q32" s="209">
        <v>0.5</v>
      </c>
      <c r="R32" s="209" t="s">
        <v>482</v>
      </c>
      <c r="S32" s="209" t="s">
        <v>167</v>
      </c>
      <c r="T32" s="211">
        <f t="shared" si="1"/>
        <v>4</v>
      </c>
      <c r="U32" s="211" t="str">
        <f t="shared" si="2"/>
        <v>ZONA DE RIESGO MODERADA</v>
      </c>
      <c r="V32" s="83" t="s">
        <v>485</v>
      </c>
      <c r="W32" s="76" t="s">
        <v>486</v>
      </c>
      <c r="X32" s="76" t="s">
        <v>206</v>
      </c>
      <c r="Y32" s="76" t="s">
        <v>171</v>
      </c>
      <c r="Z32" s="86">
        <v>1</v>
      </c>
      <c r="AA32" s="76" t="s">
        <v>337</v>
      </c>
      <c r="AB32" s="76" t="s">
        <v>167</v>
      </c>
      <c r="AC32" s="83" t="s">
        <v>493</v>
      </c>
      <c r="AD32" s="87">
        <v>0.34</v>
      </c>
      <c r="AE32" s="107" t="s">
        <v>494</v>
      </c>
      <c r="AF32" s="87">
        <v>0.33</v>
      </c>
      <c r="AG32" s="107" t="s">
        <v>495</v>
      </c>
      <c r="AH32" s="87">
        <v>0</v>
      </c>
      <c r="AI32" s="88"/>
      <c r="AJ32" s="83" t="s">
        <v>117</v>
      </c>
      <c r="AK32" s="83" t="s">
        <v>130</v>
      </c>
      <c r="AL32" s="89">
        <f t="shared" si="4"/>
        <v>0.67</v>
      </c>
      <c r="AM32" s="83" t="s">
        <v>505</v>
      </c>
      <c r="AN32" s="76">
        <v>2</v>
      </c>
      <c r="AO32" s="76">
        <v>1</v>
      </c>
      <c r="AP32" s="76">
        <v>2017</v>
      </c>
      <c r="AQ32" s="76">
        <v>16</v>
      </c>
      <c r="AR32" s="76">
        <v>12</v>
      </c>
      <c r="AS32" s="76">
        <v>2017</v>
      </c>
      <c r="AT32" s="90"/>
      <c r="AU32" s="90"/>
      <c r="BL32" s="1"/>
      <c r="BM32" s="1"/>
      <c r="BN32" s="1"/>
    </row>
    <row r="33" spans="1:66" ht="89.25" x14ac:dyDescent="0.2">
      <c r="A33" s="45"/>
      <c r="B33" s="45"/>
      <c r="C33" s="214"/>
      <c r="D33" s="214"/>
      <c r="E33" s="214"/>
      <c r="F33" s="214"/>
      <c r="G33" s="214"/>
      <c r="H33" s="212"/>
      <c r="I33" s="212"/>
      <c r="J33" s="212"/>
      <c r="K33" s="216"/>
      <c r="L33" s="210"/>
      <c r="M33" s="197"/>
      <c r="N33" s="218"/>
      <c r="O33" s="220"/>
      <c r="P33" s="218"/>
      <c r="Q33" s="210"/>
      <c r="R33" s="210"/>
      <c r="S33" s="210"/>
      <c r="T33" s="212"/>
      <c r="U33" s="212"/>
      <c r="V33" s="83" t="s">
        <v>487</v>
      </c>
      <c r="W33" s="76" t="s">
        <v>488</v>
      </c>
      <c r="X33" s="76" t="s">
        <v>206</v>
      </c>
      <c r="Y33" s="76" t="s">
        <v>171</v>
      </c>
      <c r="Z33" s="86">
        <v>1</v>
      </c>
      <c r="AA33" s="76" t="s">
        <v>337</v>
      </c>
      <c r="AB33" s="76" t="s">
        <v>167</v>
      </c>
      <c r="AC33" s="83" t="s">
        <v>496</v>
      </c>
      <c r="AD33" s="87">
        <v>0.34</v>
      </c>
      <c r="AE33" s="107" t="s">
        <v>497</v>
      </c>
      <c r="AF33" s="87">
        <v>0.33</v>
      </c>
      <c r="AG33" s="107" t="s">
        <v>498</v>
      </c>
      <c r="AH33" s="87">
        <v>0</v>
      </c>
      <c r="AI33" s="88"/>
      <c r="AJ33" s="83" t="s">
        <v>117</v>
      </c>
      <c r="AK33" s="83" t="s">
        <v>130</v>
      </c>
      <c r="AL33" s="89">
        <f t="shared" si="4"/>
        <v>0.67</v>
      </c>
      <c r="AM33" s="83" t="s">
        <v>506</v>
      </c>
      <c r="AN33" s="76">
        <v>2</v>
      </c>
      <c r="AO33" s="76">
        <v>1</v>
      </c>
      <c r="AP33" s="76">
        <v>2017</v>
      </c>
      <c r="AQ33" s="76">
        <v>16</v>
      </c>
      <c r="AR33" s="76">
        <v>12</v>
      </c>
      <c r="AS33" s="76">
        <v>2017</v>
      </c>
      <c r="AT33" s="90"/>
      <c r="AU33" s="90"/>
      <c r="BL33" s="1"/>
      <c r="BM33" s="1"/>
      <c r="BN33" s="1"/>
    </row>
    <row r="34" spans="1:66" ht="127.5" x14ac:dyDescent="0.2">
      <c r="A34" s="45"/>
      <c r="B34" s="45"/>
      <c r="C34" s="108" t="s">
        <v>471</v>
      </c>
      <c r="D34" s="108" t="s">
        <v>237</v>
      </c>
      <c r="E34" s="108" t="s">
        <v>238</v>
      </c>
      <c r="F34" s="108" t="s">
        <v>239</v>
      </c>
      <c r="G34" s="108" t="s">
        <v>197</v>
      </c>
      <c r="H34" s="211" t="s">
        <v>507</v>
      </c>
      <c r="I34" s="109" t="s">
        <v>473</v>
      </c>
      <c r="J34" s="76" t="s">
        <v>94</v>
      </c>
      <c r="K34" s="110" t="s">
        <v>478</v>
      </c>
      <c r="L34" s="83" t="s">
        <v>479</v>
      </c>
      <c r="M34" s="80" t="s">
        <v>20</v>
      </c>
      <c r="N34" s="81" t="str">
        <f t="shared" si="3"/>
        <v>2</v>
      </c>
      <c r="O34" s="82" t="s">
        <v>46</v>
      </c>
      <c r="P34" s="81" t="str">
        <f t="shared" si="0"/>
        <v>4</v>
      </c>
      <c r="Q34" s="83">
        <v>0.5</v>
      </c>
      <c r="R34" s="83" t="s">
        <v>483</v>
      </c>
      <c r="S34" s="106" t="s">
        <v>167</v>
      </c>
      <c r="T34" s="76">
        <f t="shared" si="1"/>
        <v>4</v>
      </c>
      <c r="U34" s="76" t="str">
        <f t="shared" si="2"/>
        <v>ZONA DE RIESGO MODERADA</v>
      </c>
      <c r="V34" s="83" t="s">
        <v>489</v>
      </c>
      <c r="W34" s="46" t="s">
        <v>490</v>
      </c>
      <c r="X34" s="76" t="s">
        <v>206</v>
      </c>
      <c r="Y34" s="76" t="s">
        <v>171</v>
      </c>
      <c r="Z34" s="86">
        <v>1</v>
      </c>
      <c r="AA34" s="76" t="s">
        <v>337</v>
      </c>
      <c r="AB34" s="76" t="s">
        <v>167</v>
      </c>
      <c r="AC34" s="83" t="s">
        <v>499</v>
      </c>
      <c r="AD34" s="87">
        <v>0.34</v>
      </c>
      <c r="AE34" s="107" t="s">
        <v>500</v>
      </c>
      <c r="AF34" s="87">
        <v>0.33</v>
      </c>
      <c r="AG34" s="107" t="s">
        <v>501</v>
      </c>
      <c r="AH34" s="87">
        <v>0</v>
      </c>
      <c r="AI34" s="88"/>
      <c r="AJ34" s="83" t="s">
        <v>117</v>
      </c>
      <c r="AK34" s="83" t="s">
        <v>130</v>
      </c>
      <c r="AL34" s="89">
        <f t="shared" si="4"/>
        <v>0.67</v>
      </c>
      <c r="AM34" s="83" t="s">
        <v>506</v>
      </c>
      <c r="AN34" s="76">
        <v>2</v>
      </c>
      <c r="AO34" s="76">
        <v>1</v>
      </c>
      <c r="AP34" s="76">
        <v>2017</v>
      </c>
      <c r="AQ34" s="76">
        <v>16</v>
      </c>
      <c r="AR34" s="76">
        <v>12</v>
      </c>
      <c r="AS34" s="76">
        <v>2017</v>
      </c>
      <c r="AT34" s="90"/>
      <c r="AU34" s="90"/>
      <c r="BL34" s="1"/>
      <c r="BM34" s="1"/>
      <c r="BN34" s="1"/>
    </row>
    <row r="35" spans="1:66" ht="127.5" x14ac:dyDescent="0.2">
      <c r="A35" s="45"/>
      <c r="B35" s="45"/>
      <c r="C35" s="108" t="s">
        <v>474</v>
      </c>
      <c r="D35" s="108" t="s">
        <v>237</v>
      </c>
      <c r="E35" s="108" t="s">
        <v>238</v>
      </c>
      <c r="F35" s="108" t="s">
        <v>239</v>
      </c>
      <c r="G35" s="108" t="s">
        <v>197</v>
      </c>
      <c r="H35" s="212"/>
      <c r="I35" s="109" t="s">
        <v>475</v>
      </c>
      <c r="J35" s="76" t="s">
        <v>96</v>
      </c>
      <c r="K35" s="110" t="s">
        <v>480</v>
      </c>
      <c r="L35" s="83" t="s">
        <v>481</v>
      </c>
      <c r="M35" s="80" t="s">
        <v>20</v>
      </c>
      <c r="N35" s="81" t="str">
        <f t="shared" si="3"/>
        <v>2</v>
      </c>
      <c r="O35" s="82" t="s">
        <v>46</v>
      </c>
      <c r="P35" s="81" t="str">
        <f t="shared" si="0"/>
        <v>4</v>
      </c>
      <c r="Q35" s="83">
        <v>0.5</v>
      </c>
      <c r="R35" s="83" t="s">
        <v>484</v>
      </c>
      <c r="S35" s="106" t="s">
        <v>167</v>
      </c>
      <c r="T35" s="76">
        <f t="shared" si="1"/>
        <v>4</v>
      </c>
      <c r="U35" s="76" t="str">
        <f t="shared" si="2"/>
        <v>ZONA DE RIESGO MODERADA</v>
      </c>
      <c r="V35" s="83" t="s">
        <v>491</v>
      </c>
      <c r="W35" s="76" t="s">
        <v>492</v>
      </c>
      <c r="X35" s="76" t="s">
        <v>206</v>
      </c>
      <c r="Y35" s="76" t="s">
        <v>171</v>
      </c>
      <c r="Z35" s="86">
        <v>1</v>
      </c>
      <c r="AA35" s="76" t="s">
        <v>337</v>
      </c>
      <c r="AB35" s="76" t="s">
        <v>167</v>
      </c>
      <c r="AC35" s="83" t="s">
        <v>502</v>
      </c>
      <c r="AD35" s="87">
        <v>0.34</v>
      </c>
      <c r="AE35" s="107" t="s">
        <v>503</v>
      </c>
      <c r="AF35" s="87">
        <v>0.33</v>
      </c>
      <c r="AG35" s="107" t="s">
        <v>504</v>
      </c>
      <c r="AH35" s="87">
        <v>0</v>
      </c>
      <c r="AI35" s="88"/>
      <c r="AJ35" s="83" t="s">
        <v>117</v>
      </c>
      <c r="AK35" s="83" t="s">
        <v>130</v>
      </c>
      <c r="AL35" s="89">
        <f t="shared" si="4"/>
        <v>0.67</v>
      </c>
      <c r="AM35" s="83" t="s">
        <v>506</v>
      </c>
      <c r="AN35" s="76">
        <v>2</v>
      </c>
      <c r="AO35" s="76">
        <v>1</v>
      </c>
      <c r="AP35" s="76">
        <v>2017</v>
      </c>
      <c r="AQ35" s="76">
        <v>16</v>
      </c>
      <c r="AR35" s="76">
        <v>12</v>
      </c>
      <c r="AS35" s="76">
        <v>2017</v>
      </c>
      <c r="AT35" s="90"/>
      <c r="AU35" s="90"/>
      <c r="BL35" s="1"/>
      <c r="BM35" s="1"/>
      <c r="BN35" s="1"/>
    </row>
    <row r="36" spans="1:66" ht="165.75" x14ac:dyDescent="0.2">
      <c r="A36" s="45"/>
      <c r="B36" s="45"/>
      <c r="C36" s="46" t="s">
        <v>396</v>
      </c>
      <c r="D36" s="46" t="s">
        <v>570</v>
      </c>
      <c r="E36" s="46" t="s">
        <v>571</v>
      </c>
      <c r="F36" s="46" t="s">
        <v>572</v>
      </c>
      <c r="G36" s="46" t="s">
        <v>573</v>
      </c>
      <c r="H36" s="76" t="s">
        <v>510</v>
      </c>
      <c r="I36" s="86" t="s">
        <v>511</v>
      </c>
      <c r="J36" s="76" t="s">
        <v>100</v>
      </c>
      <c r="K36" s="83" t="s">
        <v>517</v>
      </c>
      <c r="L36" s="83" t="s">
        <v>518</v>
      </c>
      <c r="M36" s="80" t="s">
        <v>19</v>
      </c>
      <c r="N36" s="81" t="str">
        <f t="shared" si="3"/>
        <v>3</v>
      </c>
      <c r="O36" s="82" t="s">
        <v>47</v>
      </c>
      <c r="P36" s="81" t="str">
        <f>IF(O36="Catastrófico","5",IF(O36="Mayor","4",IF(O36="Moderado","3",IF(O36="Menor","2",IF(O36="Insignificante","1","")))))</f>
        <v>5</v>
      </c>
      <c r="Q36" s="83">
        <v>1</v>
      </c>
      <c r="R36" s="83" t="s">
        <v>529</v>
      </c>
      <c r="S36" s="83" t="s">
        <v>535</v>
      </c>
      <c r="T36" s="76">
        <f t="shared" si="1"/>
        <v>15</v>
      </c>
      <c r="U36" s="76" t="str">
        <f t="shared" si="2"/>
        <v>ZONA DE RIESGO EXTREMA</v>
      </c>
      <c r="V36" s="76" t="s">
        <v>538</v>
      </c>
      <c r="W36" s="102" t="s">
        <v>539</v>
      </c>
      <c r="X36" s="76" t="s">
        <v>206</v>
      </c>
      <c r="Y36" s="76" t="s">
        <v>171</v>
      </c>
      <c r="Z36" s="86">
        <v>1</v>
      </c>
      <c r="AA36" s="76" t="s">
        <v>337</v>
      </c>
      <c r="AB36" s="76" t="s">
        <v>167</v>
      </c>
      <c r="AC36" s="83" t="s">
        <v>547</v>
      </c>
      <c r="AD36" s="87">
        <v>0</v>
      </c>
      <c r="AE36" s="88" t="s">
        <v>553</v>
      </c>
      <c r="AF36" s="87">
        <v>0.5</v>
      </c>
      <c r="AG36" s="88" t="s">
        <v>554</v>
      </c>
      <c r="AH36" s="87">
        <v>0</v>
      </c>
      <c r="AI36" s="88"/>
      <c r="AJ36" s="83" t="s">
        <v>110</v>
      </c>
      <c r="AK36" s="83" t="s">
        <v>134</v>
      </c>
      <c r="AL36" s="89">
        <f t="shared" si="4"/>
        <v>0.5</v>
      </c>
      <c r="AM36" s="83" t="s">
        <v>564</v>
      </c>
      <c r="AN36" s="76">
        <v>1</v>
      </c>
      <c r="AO36" s="76">
        <v>2</v>
      </c>
      <c r="AP36" s="76">
        <v>2017</v>
      </c>
      <c r="AQ36" s="76">
        <v>31</v>
      </c>
      <c r="AR36" s="76">
        <v>12</v>
      </c>
      <c r="AS36" s="76">
        <v>2017</v>
      </c>
      <c r="AT36" s="90"/>
      <c r="AU36" s="90"/>
      <c r="BL36" s="1"/>
      <c r="BM36" s="1"/>
      <c r="BN36" s="1"/>
    </row>
    <row r="37" spans="1:66" ht="127.5" x14ac:dyDescent="0.2">
      <c r="A37" s="45"/>
      <c r="B37" s="45"/>
      <c r="C37" s="46" t="s">
        <v>396</v>
      </c>
      <c r="D37" s="46" t="s">
        <v>570</v>
      </c>
      <c r="E37" s="46" t="s">
        <v>571</v>
      </c>
      <c r="F37" s="46" t="s">
        <v>572</v>
      </c>
      <c r="G37" s="46" t="s">
        <v>573</v>
      </c>
      <c r="H37" s="76" t="s">
        <v>510</v>
      </c>
      <c r="I37" s="76" t="s">
        <v>512</v>
      </c>
      <c r="J37" s="76" t="s">
        <v>94</v>
      </c>
      <c r="K37" s="83" t="s">
        <v>519</v>
      </c>
      <c r="L37" s="83" t="s">
        <v>520</v>
      </c>
      <c r="M37" s="80" t="s">
        <v>18</v>
      </c>
      <c r="N37" s="81" t="str">
        <f t="shared" si="3"/>
        <v>4</v>
      </c>
      <c r="O37" s="82" t="s">
        <v>47</v>
      </c>
      <c r="P37" s="81" t="str">
        <f t="shared" si="0"/>
        <v>5</v>
      </c>
      <c r="Q37" s="83">
        <v>1</v>
      </c>
      <c r="R37" s="111" t="s">
        <v>530</v>
      </c>
      <c r="S37" s="83" t="s">
        <v>535</v>
      </c>
      <c r="T37" s="76">
        <f t="shared" si="1"/>
        <v>20</v>
      </c>
      <c r="U37" s="76" t="str">
        <f t="shared" si="2"/>
        <v>ZONA DE RIESGO EXTREMA</v>
      </c>
      <c r="V37" s="108" t="s">
        <v>540</v>
      </c>
      <c r="W37" s="112" t="s">
        <v>541</v>
      </c>
      <c r="X37" s="76" t="s">
        <v>206</v>
      </c>
      <c r="Y37" s="76" t="s">
        <v>171</v>
      </c>
      <c r="Z37" s="86">
        <v>1</v>
      </c>
      <c r="AA37" s="76" t="s">
        <v>337</v>
      </c>
      <c r="AB37" s="76" t="s">
        <v>167</v>
      </c>
      <c r="AC37" s="83" t="s">
        <v>548</v>
      </c>
      <c r="AD37" s="113">
        <f>(3*0.5)/7</f>
        <v>0.21428571428571427</v>
      </c>
      <c r="AE37" s="88" t="s">
        <v>555</v>
      </c>
      <c r="AF37" s="113">
        <f>(8/24)</f>
        <v>0.33333333333333331</v>
      </c>
      <c r="AG37" s="88" t="s">
        <v>556</v>
      </c>
      <c r="AH37" s="87">
        <v>0</v>
      </c>
      <c r="AI37" s="88"/>
      <c r="AJ37" s="83" t="s">
        <v>110</v>
      </c>
      <c r="AK37" s="83" t="s">
        <v>134</v>
      </c>
      <c r="AL37" s="89">
        <f t="shared" si="4"/>
        <v>0.54761904761904756</v>
      </c>
      <c r="AM37" s="114" t="s">
        <v>565</v>
      </c>
      <c r="AN37" s="76">
        <v>1</v>
      </c>
      <c r="AO37" s="76">
        <v>2</v>
      </c>
      <c r="AP37" s="76">
        <v>2017</v>
      </c>
      <c r="AQ37" s="76">
        <v>31</v>
      </c>
      <c r="AR37" s="76">
        <v>12</v>
      </c>
      <c r="AS37" s="76">
        <v>2017</v>
      </c>
      <c r="AT37" s="90"/>
      <c r="AU37" s="90"/>
      <c r="BL37" s="1"/>
      <c r="BM37" s="1"/>
      <c r="BN37" s="1"/>
    </row>
    <row r="38" spans="1:66" ht="140.25" x14ac:dyDescent="0.2">
      <c r="A38" s="45"/>
      <c r="B38" s="45"/>
      <c r="C38" s="46" t="s">
        <v>396</v>
      </c>
      <c r="D38" s="46" t="s">
        <v>570</v>
      </c>
      <c r="E38" s="46" t="s">
        <v>571</v>
      </c>
      <c r="F38" s="46" t="s">
        <v>572</v>
      </c>
      <c r="G38" s="46" t="s">
        <v>573</v>
      </c>
      <c r="H38" s="76" t="s">
        <v>510</v>
      </c>
      <c r="I38" s="76" t="s">
        <v>513</v>
      </c>
      <c r="J38" s="76" t="s">
        <v>94</v>
      </c>
      <c r="K38" s="83" t="s">
        <v>521</v>
      </c>
      <c r="L38" s="83" t="s">
        <v>522</v>
      </c>
      <c r="M38" s="80" t="s">
        <v>19</v>
      </c>
      <c r="N38" s="81" t="str">
        <f t="shared" si="3"/>
        <v>3</v>
      </c>
      <c r="O38" s="82" t="s">
        <v>47</v>
      </c>
      <c r="P38" s="81" t="str">
        <f t="shared" si="0"/>
        <v>5</v>
      </c>
      <c r="Q38" s="83">
        <v>1</v>
      </c>
      <c r="R38" s="108" t="s">
        <v>531</v>
      </c>
      <c r="S38" s="83" t="s">
        <v>535</v>
      </c>
      <c r="T38" s="76">
        <f t="shared" si="1"/>
        <v>15</v>
      </c>
      <c r="U38" s="76" t="str">
        <f t="shared" si="2"/>
        <v>ZONA DE RIESGO EXTREMA</v>
      </c>
      <c r="V38" s="76" t="s">
        <v>542</v>
      </c>
      <c r="W38" s="46" t="s">
        <v>543</v>
      </c>
      <c r="X38" s="76" t="s">
        <v>206</v>
      </c>
      <c r="Y38" s="76" t="s">
        <v>171</v>
      </c>
      <c r="Z38" s="86">
        <v>1</v>
      </c>
      <c r="AA38" s="76" t="s">
        <v>337</v>
      </c>
      <c r="AB38" s="76" t="s">
        <v>167</v>
      </c>
      <c r="AC38" s="83" t="s">
        <v>549</v>
      </c>
      <c r="AD38" s="113">
        <f>((4*1/12)*76)/77</f>
        <v>0.32900432900432897</v>
      </c>
      <c r="AE38" s="88" t="s">
        <v>557</v>
      </c>
      <c r="AF38" s="115">
        <f>((93*20)/100)/100</f>
        <v>0.18600000000000003</v>
      </c>
      <c r="AG38" s="88" t="s">
        <v>558</v>
      </c>
      <c r="AH38" s="87">
        <v>0</v>
      </c>
      <c r="AI38" s="88"/>
      <c r="AJ38" s="83" t="s">
        <v>110</v>
      </c>
      <c r="AK38" s="83" t="s">
        <v>134</v>
      </c>
      <c r="AL38" s="89">
        <f t="shared" si="4"/>
        <v>0.51500432900432902</v>
      </c>
      <c r="AM38" s="83" t="s">
        <v>566</v>
      </c>
      <c r="AN38" s="76">
        <v>1</v>
      </c>
      <c r="AO38" s="76">
        <v>2</v>
      </c>
      <c r="AP38" s="76">
        <v>2017</v>
      </c>
      <c r="AQ38" s="76">
        <v>31</v>
      </c>
      <c r="AR38" s="76">
        <v>12</v>
      </c>
      <c r="AS38" s="76">
        <v>2017</v>
      </c>
      <c r="AT38" s="90"/>
      <c r="AU38" s="90"/>
      <c r="BL38" s="1"/>
      <c r="BM38" s="1"/>
      <c r="BN38" s="1"/>
    </row>
    <row r="39" spans="1:66" ht="191.25" x14ac:dyDescent="0.2">
      <c r="A39" s="45"/>
      <c r="B39" s="45"/>
      <c r="C39" s="46" t="s">
        <v>396</v>
      </c>
      <c r="D39" s="46" t="s">
        <v>570</v>
      </c>
      <c r="E39" s="46" t="s">
        <v>571</v>
      </c>
      <c r="F39" s="46" t="s">
        <v>572</v>
      </c>
      <c r="G39" s="46" t="s">
        <v>573</v>
      </c>
      <c r="H39" s="76" t="s">
        <v>510</v>
      </c>
      <c r="I39" s="76" t="s">
        <v>514</v>
      </c>
      <c r="J39" s="76" t="s">
        <v>94</v>
      </c>
      <c r="K39" s="83" t="s">
        <v>523</v>
      </c>
      <c r="L39" s="46" t="s">
        <v>524</v>
      </c>
      <c r="M39" s="80" t="s">
        <v>19</v>
      </c>
      <c r="N39" s="81" t="str">
        <f t="shared" si="3"/>
        <v>3</v>
      </c>
      <c r="O39" s="82" t="s">
        <v>47</v>
      </c>
      <c r="P39" s="81" t="str">
        <f t="shared" si="0"/>
        <v>5</v>
      </c>
      <c r="Q39" s="83">
        <v>1</v>
      </c>
      <c r="R39" s="111" t="s">
        <v>532</v>
      </c>
      <c r="S39" s="83" t="s">
        <v>535</v>
      </c>
      <c r="T39" s="76">
        <f t="shared" si="1"/>
        <v>15</v>
      </c>
      <c r="U39" s="76" t="str">
        <f t="shared" si="2"/>
        <v>ZONA DE RIESGO EXTREMA</v>
      </c>
      <c r="V39" s="213" t="s">
        <v>544</v>
      </c>
      <c r="W39" s="86" t="s">
        <v>545</v>
      </c>
      <c r="X39" s="76" t="s">
        <v>206</v>
      </c>
      <c r="Y39" s="76" t="s">
        <v>171</v>
      </c>
      <c r="Z39" s="86">
        <v>0.5</v>
      </c>
      <c r="AA39" s="76" t="s">
        <v>337</v>
      </c>
      <c r="AB39" s="76" t="s">
        <v>167</v>
      </c>
      <c r="AC39" s="83" t="s">
        <v>550</v>
      </c>
      <c r="AD39" s="98">
        <f>(1*0.33)/1</f>
        <v>0.33</v>
      </c>
      <c r="AE39" s="88" t="s">
        <v>559</v>
      </c>
      <c r="AF39" s="98">
        <f>8/8</f>
        <v>1</v>
      </c>
      <c r="AG39" s="92" t="s">
        <v>618</v>
      </c>
      <c r="AH39" s="87">
        <v>0</v>
      </c>
      <c r="AI39" s="88"/>
      <c r="AJ39" s="83" t="s">
        <v>110</v>
      </c>
      <c r="AK39" s="83" t="s">
        <v>134</v>
      </c>
      <c r="AL39" s="89">
        <v>1</v>
      </c>
      <c r="AM39" s="114" t="s">
        <v>567</v>
      </c>
      <c r="AN39" s="76">
        <v>1</v>
      </c>
      <c r="AO39" s="76">
        <v>2</v>
      </c>
      <c r="AP39" s="76">
        <v>2017</v>
      </c>
      <c r="AQ39" s="76">
        <v>31</v>
      </c>
      <c r="AR39" s="76">
        <v>12</v>
      </c>
      <c r="AS39" s="76">
        <v>2017</v>
      </c>
      <c r="AT39" s="90"/>
      <c r="AU39" s="90"/>
      <c r="BL39" s="1"/>
      <c r="BM39" s="1"/>
      <c r="BN39" s="1"/>
    </row>
    <row r="40" spans="1:66" ht="128.25" thickBot="1" x14ac:dyDescent="0.25">
      <c r="A40" s="45"/>
      <c r="B40" s="45"/>
      <c r="C40" s="46" t="s">
        <v>396</v>
      </c>
      <c r="D40" s="46" t="s">
        <v>570</v>
      </c>
      <c r="E40" s="46" t="s">
        <v>571</v>
      </c>
      <c r="F40" s="46" t="s">
        <v>572</v>
      </c>
      <c r="G40" s="46" t="s">
        <v>573</v>
      </c>
      <c r="H40" s="76" t="s">
        <v>510</v>
      </c>
      <c r="I40" s="76" t="s">
        <v>515</v>
      </c>
      <c r="J40" s="76" t="s">
        <v>94</v>
      </c>
      <c r="K40" s="83" t="s">
        <v>525</v>
      </c>
      <c r="L40" s="116" t="s">
        <v>526</v>
      </c>
      <c r="M40" s="80" t="s">
        <v>19</v>
      </c>
      <c r="N40" s="81" t="str">
        <f t="shared" si="3"/>
        <v>3</v>
      </c>
      <c r="O40" s="82" t="s">
        <v>47</v>
      </c>
      <c r="P40" s="81" t="str">
        <f t="shared" si="0"/>
        <v>5</v>
      </c>
      <c r="Q40" s="83">
        <v>1</v>
      </c>
      <c r="R40" s="111" t="s">
        <v>533</v>
      </c>
      <c r="S40" s="83" t="s">
        <v>535</v>
      </c>
      <c r="T40" s="76">
        <f t="shared" si="1"/>
        <v>15</v>
      </c>
      <c r="U40" s="76" t="str">
        <f t="shared" si="2"/>
        <v>ZONA DE RIESGO EXTREMA</v>
      </c>
      <c r="V40" s="214"/>
      <c r="W40" s="112" t="s">
        <v>546</v>
      </c>
      <c r="X40" s="76" t="s">
        <v>206</v>
      </c>
      <c r="Y40" s="76" t="s">
        <v>171</v>
      </c>
      <c r="Z40" s="86">
        <v>0.5</v>
      </c>
      <c r="AA40" s="76" t="s">
        <v>337</v>
      </c>
      <c r="AB40" s="76" t="s">
        <v>167</v>
      </c>
      <c r="AC40" s="83" t="s">
        <v>551</v>
      </c>
      <c r="AD40" s="87">
        <v>0</v>
      </c>
      <c r="AE40" s="88" t="s">
        <v>560</v>
      </c>
      <c r="AF40" s="87">
        <f>166/244</f>
        <v>0.68032786885245899</v>
      </c>
      <c r="AG40" s="88" t="s">
        <v>561</v>
      </c>
      <c r="AH40" s="87">
        <v>0</v>
      </c>
      <c r="AI40" s="88"/>
      <c r="AJ40" s="83" t="s">
        <v>110</v>
      </c>
      <c r="AK40" s="83" t="s">
        <v>134</v>
      </c>
      <c r="AL40" s="89">
        <f t="shared" si="4"/>
        <v>0.68032786885245899</v>
      </c>
      <c r="AM40" s="114" t="s">
        <v>568</v>
      </c>
      <c r="AN40" s="76">
        <v>1</v>
      </c>
      <c r="AO40" s="76">
        <v>2</v>
      </c>
      <c r="AP40" s="76">
        <v>2017</v>
      </c>
      <c r="AQ40" s="76">
        <v>31</v>
      </c>
      <c r="AR40" s="76">
        <v>12</v>
      </c>
      <c r="AS40" s="76">
        <v>2017</v>
      </c>
      <c r="AT40" s="90"/>
      <c r="AU40" s="90"/>
      <c r="BL40" s="1"/>
      <c r="BM40" s="1"/>
      <c r="BN40" s="1"/>
    </row>
    <row r="41" spans="1:66" ht="128.25" thickTop="1" x14ac:dyDescent="0.2">
      <c r="A41" s="45"/>
      <c r="B41" s="45"/>
      <c r="C41" s="46" t="s">
        <v>396</v>
      </c>
      <c r="D41" s="46" t="s">
        <v>570</v>
      </c>
      <c r="E41" s="46" t="s">
        <v>571</v>
      </c>
      <c r="F41" s="46" t="s">
        <v>572</v>
      </c>
      <c r="G41" s="46" t="s">
        <v>573</v>
      </c>
      <c r="H41" s="76" t="s">
        <v>510</v>
      </c>
      <c r="I41" s="76" t="s">
        <v>516</v>
      </c>
      <c r="J41" s="76" t="s">
        <v>94</v>
      </c>
      <c r="K41" s="83" t="s">
        <v>527</v>
      </c>
      <c r="L41" s="83" t="s">
        <v>528</v>
      </c>
      <c r="M41" s="80" t="s">
        <v>18</v>
      </c>
      <c r="N41" s="81" t="str">
        <f t="shared" si="3"/>
        <v>4</v>
      </c>
      <c r="O41" s="82" t="s">
        <v>47</v>
      </c>
      <c r="P41" s="81" t="str">
        <f t="shared" si="0"/>
        <v>5</v>
      </c>
      <c r="Q41" s="83">
        <v>1</v>
      </c>
      <c r="R41" s="111" t="s">
        <v>534</v>
      </c>
      <c r="S41" s="83" t="s">
        <v>535</v>
      </c>
      <c r="T41" s="76">
        <f t="shared" si="1"/>
        <v>20</v>
      </c>
      <c r="U41" s="76" t="str">
        <f t="shared" si="2"/>
        <v>ZONA DE RIESGO EXTREMA</v>
      </c>
      <c r="V41" s="108" t="s">
        <v>536</v>
      </c>
      <c r="W41" s="112" t="s">
        <v>537</v>
      </c>
      <c r="X41" s="76" t="s">
        <v>206</v>
      </c>
      <c r="Y41" s="76" t="s">
        <v>171</v>
      </c>
      <c r="Z41" s="86">
        <v>1</v>
      </c>
      <c r="AA41" s="76" t="s">
        <v>337</v>
      </c>
      <c r="AB41" s="76" t="s">
        <v>167</v>
      </c>
      <c r="AC41" s="83" t="s">
        <v>552</v>
      </c>
      <c r="AD41" s="87">
        <v>0</v>
      </c>
      <c r="AE41" s="88" t="s">
        <v>562</v>
      </c>
      <c r="AF41" s="87">
        <f>97/104</f>
        <v>0.93269230769230771</v>
      </c>
      <c r="AG41" s="88" t="s">
        <v>563</v>
      </c>
      <c r="AH41" s="87">
        <v>0</v>
      </c>
      <c r="AI41" s="88"/>
      <c r="AJ41" s="83" t="s">
        <v>110</v>
      </c>
      <c r="AK41" s="83" t="s">
        <v>134</v>
      </c>
      <c r="AL41" s="89">
        <f t="shared" si="4"/>
        <v>0.93269230769230771</v>
      </c>
      <c r="AM41" s="114" t="s">
        <v>569</v>
      </c>
      <c r="AN41" s="76">
        <v>1</v>
      </c>
      <c r="AO41" s="76">
        <v>2</v>
      </c>
      <c r="AP41" s="76">
        <v>2017</v>
      </c>
      <c r="AQ41" s="76">
        <v>31</v>
      </c>
      <c r="AR41" s="76">
        <v>12</v>
      </c>
      <c r="AS41" s="76">
        <v>2017</v>
      </c>
      <c r="AT41" s="90"/>
      <c r="AU41" s="90"/>
      <c r="BL41" s="1"/>
      <c r="BM41" s="1"/>
      <c r="BN41" s="1"/>
    </row>
    <row r="42" spans="1:66" ht="409.5" x14ac:dyDescent="0.2">
      <c r="A42" s="45"/>
      <c r="B42" s="45"/>
      <c r="C42" s="76" t="s">
        <v>574</v>
      </c>
      <c r="D42" s="76" t="s">
        <v>575</v>
      </c>
      <c r="E42" s="76" t="s">
        <v>576</v>
      </c>
      <c r="F42" s="76" t="s">
        <v>577</v>
      </c>
      <c r="G42" s="46" t="s">
        <v>578</v>
      </c>
      <c r="H42" s="76" t="s">
        <v>5</v>
      </c>
      <c r="I42" s="117" t="s">
        <v>579</v>
      </c>
      <c r="J42" s="76" t="s">
        <v>94</v>
      </c>
      <c r="K42" s="83" t="s">
        <v>581</v>
      </c>
      <c r="L42" s="83" t="s">
        <v>582</v>
      </c>
      <c r="M42" s="80" t="s">
        <v>18</v>
      </c>
      <c r="N42" s="81" t="str">
        <f t="shared" si="3"/>
        <v>4</v>
      </c>
      <c r="O42" s="82" t="s">
        <v>46</v>
      </c>
      <c r="P42" s="81" t="str">
        <f t="shared" si="0"/>
        <v>4</v>
      </c>
      <c r="Q42" s="83">
        <v>1</v>
      </c>
      <c r="R42" s="83" t="s">
        <v>585</v>
      </c>
      <c r="S42" s="99" t="s">
        <v>535</v>
      </c>
      <c r="T42" s="76">
        <f t="shared" si="1"/>
        <v>16</v>
      </c>
      <c r="U42" s="76" t="str">
        <f t="shared" si="2"/>
        <v>ZONA DE RIESGO EXTREMA</v>
      </c>
      <c r="V42" s="76" t="s">
        <v>587</v>
      </c>
      <c r="W42" s="76" t="s">
        <v>588</v>
      </c>
      <c r="X42" s="76" t="s">
        <v>302</v>
      </c>
      <c r="Y42" s="76" t="s">
        <v>172</v>
      </c>
      <c r="Z42" s="86" t="s">
        <v>589</v>
      </c>
      <c r="AA42" s="76" t="s">
        <v>337</v>
      </c>
      <c r="AB42" s="76" t="s">
        <v>168</v>
      </c>
      <c r="AC42" s="83" t="s">
        <v>593</v>
      </c>
      <c r="AD42" s="87">
        <f>(0/63)</f>
        <v>0</v>
      </c>
      <c r="AE42" s="88" t="s">
        <v>595</v>
      </c>
      <c r="AF42" s="87">
        <v>1</v>
      </c>
      <c r="AG42" s="88" t="s">
        <v>596</v>
      </c>
      <c r="AH42" s="87">
        <v>0</v>
      </c>
      <c r="AI42" s="88"/>
      <c r="AJ42" s="83" t="s">
        <v>114</v>
      </c>
      <c r="AK42" s="83" t="s">
        <v>127</v>
      </c>
      <c r="AL42" s="89">
        <f t="shared" si="4"/>
        <v>1</v>
      </c>
      <c r="AM42" s="83" t="s">
        <v>599</v>
      </c>
      <c r="AN42" s="76">
        <v>1</v>
      </c>
      <c r="AO42" s="76">
        <v>2</v>
      </c>
      <c r="AP42" s="76">
        <v>2017</v>
      </c>
      <c r="AQ42" s="76">
        <v>31</v>
      </c>
      <c r="AR42" s="76">
        <v>12</v>
      </c>
      <c r="AS42" s="76">
        <v>2017</v>
      </c>
      <c r="AT42" s="90" t="s">
        <v>601</v>
      </c>
      <c r="AU42" s="90" t="s">
        <v>602</v>
      </c>
      <c r="BL42" s="1"/>
      <c r="BM42" s="1"/>
      <c r="BN42" s="1"/>
    </row>
    <row r="43" spans="1:66" ht="409.5" x14ac:dyDescent="0.2">
      <c r="A43" s="45"/>
      <c r="B43" s="45"/>
      <c r="C43" s="76" t="s">
        <v>574</v>
      </c>
      <c r="D43" s="76" t="s">
        <v>575</v>
      </c>
      <c r="E43" s="76" t="s">
        <v>576</v>
      </c>
      <c r="F43" s="76" t="s">
        <v>577</v>
      </c>
      <c r="G43" s="46" t="s">
        <v>578</v>
      </c>
      <c r="H43" s="76" t="s">
        <v>5</v>
      </c>
      <c r="I43" s="117" t="s">
        <v>580</v>
      </c>
      <c r="J43" s="76" t="s">
        <v>95</v>
      </c>
      <c r="K43" s="83" t="s">
        <v>583</v>
      </c>
      <c r="L43" s="83" t="s">
        <v>584</v>
      </c>
      <c r="M43" s="80" t="s">
        <v>18</v>
      </c>
      <c r="N43" s="81" t="str">
        <f t="shared" si="3"/>
        <v>4</v>
      </c>
      <c r="O43" s="82" t="s">
        <v>46</v>
      </c>
      <c r="P43" s="81" t="str">
        <f t="shared" si="0"/>
        <v>4</v>
      </c>
      <c r="Q43" s="83">
        <v>1</v>
      </c>
      <c r="R43" s="83" t="s">
        <v>586</v>
      </c>
      <c r="S43" s="99" t="s">
        <v>535</v>
      </c>
      <c r="T43" s="76">
        <f t="shared" si="1"/>
        <v>16</v>
      </c>
      <c r="U43" s="76" t="str">
        <f t="shared" si="2"/>
        <v>ZONA DE RIESGO EXTREMA</v>
      </c>
      <c r="V43" s="76" t="s">
        <v>590</v>
      </c>
      <c r="W43" s="76" t="s">
        <v>591</v>
      </c>
      <c r="X43" s="76" t="s">
        <v>302</v>
      </c>
      <c r="Y43" s="76" t="s">
        <v>171</v>
      </c>
      <c r="Z43" s="76" t="s">
        <v>592</v>
      </c>
      <c r="AA43" s="76" t="s">
        <v>337</v>
      </c>
      <c r="AB43" s="76" t="s">
        <v>168</v>
      </c>
      <c r="AC43" s="83" t="s">
        <v>594</v>
      </c>
      <c r="AD43" s="87">
        <f>(((18605408/76573399)+(76573399/6700059000))/2)</f>
        <v>0.12720179349301161</v>
      </c>
      <c r="AE43" s="118" t="s">
        <v>597</v>
      </c>
      <c r="AF43" s="87">
        <v>0.57999999999999996</v>
      </c>
      <c r="AG43" s="88" t="s">
        <v>598</v>
      </c>
      <c r="AH43" s="87">
        <v>0</v>
      </c>
      <c r="AI43" s="88"/>
      <c r="AJ43" s="83" t="s">
        <v>114</v>
      </c>
      <c r="AK43" s="83" t="s">
        <v>127</v>
      </c>
      <c r="AL43" s="89">
        <f t="shared" si="4"/>
        <v>0.7072017934930116</v>
      </c>
      <c r="AM43" s="83" t="s">
        <v>600</v>
      </c>
      <c r="AN43" s="76">
        <v>1</v>
      </c>
      <c r="AO43" s="76">
        <v>2</v>
      </c>
      <c r="AP43" s="76">
        <v>2017</v>
      </c>
      <c r="AQ43" s="76">
        <v>31</v>
      </c>
      <c r="AR43" s="76">
        <v>12</v>
      </c>
      <c r="AS43" s="76">
        <v>2017</v>
      </c>
      <c r="AT43" s="90" t="s">
        <v>603</v>
      </c>
      <c r="AU43" s="90" t="s">
        <v>604</v>
      </c>
      <c r="BL43" s="1"/>
      <c r="BM43" s="1"/>
      <c r="BN43" s="1"/>
    </row>
    <row r="44" spans="1:66" ht="229.5" x14ac:dyDescent="0.2">
      <c r="A44" s="45"/>
      <c r="B44" s="45"/>
      <c r="C44" s="46" t="s">
        <v>212</v>
      </c>
      <c r="D44" s="46" t="s">
        <v>237</v>
      </c>
      <c r="E44" s="46" t="s">
        <v>238</v>
      </c>
      <c r="F44" s="46" t="s">
        <v>239</v>
      </c>
      <c r="G44" s="46" t="s">
        <v>605</v>
      </c>
      <c r="H44" s="76" t="s">
        <v>606</v>
      </c>
      <c r="I44" s="76" t="s">
        <v>607</v>
      </c>
      <c r="J44" s="76" t="s">
        <v>100</v>
      </c>
      <c r="K44" s="83" t="s">
        <v>608</v>
      </c>
      <c r="L44" s="83" t="s">
        <v>609</v>
      </c>
      <c r="M44" s="80" t="s">
        <v>19</v>
      </c>
      <c r="N44" s="81" t="str">
        <f t="shared" si="3"/>
        <v>3</v>
      </c>
      <c r="O44" s="82" t="s">
        <v>46</v>
      </c>
      <c r="P44" s="81" t="str">
        <f t="shared" si="0"/>
        <v>4</v>
      </c>
      <c r="Q44" s="83">
        <v>1</v>
      </c>
      <c r="R44" s="83" t="s">
        <v>610</v>
      </c>
      <c r="S44" s="83" t="s">
        <v>273</v>
      </c>
      <c r="T44" s="76">
        <f t="shared" si="1"/>
        <v>12</v>
      </c>
      <c r="U44" s="76" t="str">
        <f t="shared" si="2"/>
        <v>ZONA DE RIESGO EXTREMA</v>
      </c>
      <c r="V44" s="76" t="s">
        <v>611</v>
      </c>
      <c r="W44" s="76" t="s">
        <v>612</v>
      </c>
      <c r="X44" s="76" t="s">
        <v>613</v>
      </c>
      <c r="Y44" s="76" t="s">
        <v>614</v>
      </c>
      <c r="Z44" s="86">
        <v>0</v>
      </c>
      <c r="AA44" s="76" t="s">
        <v>337</v>
      </c>
      <c r="AB44" s="76" t="s">
        <v>167</v>
      </c>
      <c r="AC44" s="83" t="s">
        <v>615</v>
      </c>
      <c r="AD44" s="87">
        <v>0</v>
      </c>
      <c r="AE44" s="88" t="s">
        <v>616</v>
      </c>
      <c r="AF44" s="87">
        <v>0</v>
      </c>
      <c r="AG44" s="88" t="s">
        <v>621</v>
      </c>
      <c r="AH44" s="87">
        <v>0</v>
      </c>
      <c r="AI44" s="88"/>
      <c r="AJ44" s="83" t="s">
        <v>111</v>
      </c>
      <c r="AK44" s="83" t="s">
        <v>124</v>
      </c>
      <c r="AL44" s="89">
        <f t="shared" si="4"/>
        <v>0</v>
      </c>
      <c r="AM44" s="83" t="s">
        <v>622</v>
      </c>
      <c r="AN44" s="76">
        <v>1</v>
      </c>
      <c r="AO44" s="76">
        <v>1</v>
      </c>
      <c r="AP44" s="76">
        <v>2017</v>
      </c>
      <c r="AQ44" s="76">
        <v>31</v>
      </c>
      <c r="AR44" s="76">
        <v>12</v>
      </c>
      <c r="AS44" s="76">
        <v>2017</v>
      </c>
      <c r="AT44" s="90"/>
      <c r="AU44" s="90"/>
      <c r="BL44" s="1"/>
      <c r="BM44" s="1"/>
      <c r="BN44" s="1"/>
    </row>
    <row r="45" spans="1:66" ht="344.25" x14ac:dyDescent="0.2">
      <c r="A45" s="45"/>
      <c r="B45" s="45"/>
      <c r="C45" s="76" t="s">
        <v>212</v>
      </c>
      <c r="D45" s="76" t="s">
        <v>237</v>
      </c>
      <c r="E45" s="76" t="s">
        <v>238</v>
      </c>
      <c r="F45" s="76" t="s">
        <v>239</v>
      </c>
      <c r="G45" s="76" t="s">
        <v>623</v>
      </c>
      <c r="H45" s="76" t="s">
        <v>624</v>
      </c>
      <c r="I45" s="76" t="s">
        <v>625</v>
      </c>
      <c r="J45" s="76" t="s">
        <v>100</v>
      </c>
      <c r="K45" s="83" t="s">
        <v>626</v>
      </c>
      <c r="L45" s="83" t="s">
        <v>627</v>
      </c>
      <c r="M45" s="80" t="s">
        <v>19</v>
      </c>
      <c r="N45" s="81" t="str">
        <f t="shared" si="3"/>
        <v>3</v>
      </c>
      <c r="O45" s="82" t="s">
        <v>45</v>
      </c>
      <c r="P45" s="81" t="str">
        <f t="shared" si="0"/>
        <v>3</v>
      </c>
      <c r="Q45" s="83">
        <v>0.5</v>
      </c>
      <c r="R45" s="83" t="s">
        <v>628</v>
      </c>
      <c r="S45" s="83" t="s">
        <v>273</v>
      </c>
      <c r="T45" s="76">
        <f>N45*P45*Q45</f>
        <v>4.5</v>
      </c>
      <c r="U45" s="76" t="str">
        <f t="shared" si="2"/>
        <v>ZONA DE RIESGO ALTA</v>
      </c>
      <c r="V45" s="76" t="s">
        <v>629</v>
      </c>
      <c r="W45" s="76" t="s">
        <v>630</v>
      </c>
      <c r="X45" s="76" t="s">
        <v>631</v>
      </c>
      <c r="Y45" s="76" t="s">
        <v>173</v>
      </c>
      <c r="Z45" s="76">
        <v>3</v>
      </c>
      <c r="AA45" s="76" t="s">
        <v>337</v>
      </c>
      <c r="AB45" s="76" t="s">
        <v>167</v>
      </c>
      <c r="AC45" s="83" t="s">
        <v>632</v>
      </c>
      <c r="AD45" s="87">
        <v>0.33</v>
      </c>
      <c r="AE45" s="88" t="s">
        <v>633</v>
      </c>
      <c r="AF45" s="98">
        <f>(1*0.33)/1</f>
        <v>0.33</v>
      </c>
      <c r="AG45" s="88" t="s">
        <v>633</v>
      </c>
      <c r="AH45" s="87">
        <v>0</v>
      </c>
      <c r="AI45" s="88"/>
      <c r="AJ45" s="83" t="s">
        <v>120</v>
      </c>
      <c r="AK45" s="83" t="s">
        <v>133</v>
      </c>
      <c r="AL45" s="89">
        <f t="shared" si="4"/>
        <v>0.66</v>
      </c>
      <c r="AM45" s="83" t="s">
        <v>634</v>
      </c>
      <c r="AN45" s="76">
        <v>1</v>
      </c>
      <c r="AO45" s="76">
        <v>8</v>
      </c>
      <c r="AP45" s="76">
        <v>2017</v>
      </c>
      <c r="AQ45" s="76">
        <v>31</v>
      </c>
      <c r="AR45" s="76">
        <v>12</v>
      </c>
      <c r="AS45" s="76">
        <v>2017</v>
      </c>
      <c r="AT45" s="90"/>
      <c r="AU45" s="90" t="s">
        <v>635</v>
      </c>
      <c r="BL45" s="1"/>
      <c r="BM45" s="1"/>
      <c r="BN45" s="1"/>
    </row>
    <row r="46" spans="1:66" ht="242.25" x14ac:dyDescent="0.2">
      <c r="A46" s="45"/>
      <c r="B46" s="45"/>
      <c r="C46" s="46" t="s">
        <v>396</v>
      </c>
      <c r="D46" s="46" t="s">
        <v>636</v>
      </c>
      <c r="E46" s="46" t="s">
        <v>637</v>
      </c>
      <c r="F46" s="46" t="s">
        <v>638</v>
      </c>
      <c r="G46" s="46" t="s">
        <v>399</v>
      </c>
      <c r="H46" s="76" t="s">
        <v>639</v>
      </c>
      <c r="I46" s="76" t="s">
        <v>640</v>
      </c>
      <c r="J46" s="76" t="s">
        <v>100</v>
      </c>
      <c r="K46" s="83" t="s">
        <v>642</v>
      </c>
      <c r="L46" s="83" t="s">
        <v>643</v>
      </c>
      <c r="M46" s="80" t="s">
        <v>18</v>
      </c>
      <c r="N46" s="81" t="str">
        <f t="shared" si="3"/>
        <v>4</v>
      </c>
      <c r="O46" s="82" t="s">
        <v>47</v>
      </c>
      <c r="P46" s="81" t="str">
        <f t="shared" si="0"/>
        <v>5</v>
      </c>
      <c r="Q46" s="83">
        <v>1</v>
      </c>
      <c r="R46" s="83" t="s">
        <v>646</v>
      </c>
      <c r="S46" s="83" t="s">
        <v>273</v>
      </c>
      <c r="T46" s="76">
        <f t="shared" ref="T46:T49" si="5">N46*P46*Q46</f>
        <v>20</v>
      </c>
      <c r="U46" s="76" t="str">
        <f t="shared" si="2"/>
        <v>ZONA DE RIESGO EXTREMA</v>
      </c>
      <c r="V46" s="76" t="s">
        <v>648</v>
      </c>
      <c r="W46" s="76" t="s">
        <v>649</v>
      </c>
      <c r="X46" s="76" t="s">
        <v>302</v>
      </c>
      <c r="Y46" s="76" t="s">
        <v>650</v>
      </c>
      <c r="Z46" s="86">
        <v>1</v>
      </c>
      <c r="AA46" s="76" t="s">
        <v>175</v>
      </c>
      <c r="AB46" s="76" t="s">
        <v>167</v>
      </c>
      <c r="AC46" s="83" t="s">
        <v>653</v>
      </c>
      <c r="AD46" s="87">
        <v>0.33</v>
      </c>
      <c r="AE46" s="88" t="s">
        <v>654</v>
      </c>
      <c r="AF46" s="87">
        <v>0.33</v>
      </c>
      <c r="AG46" s="88" t="s">
        <v>654</v>
      </c>
      <c r="AH46" s="87">
        <v>0</v>
      </c>
      <c r="AI46" s="88"/>
      <c r="AJ46" s="83" t="s">
        <v>118</v>
      </c>
      <c r="AK46" s="83" t="s">
        <v>131</v>
      </c>
      <c r="AL46" s="89">
        <f t="shared" si="4"/>
        <v>0.66</v>
      </c>
      <c r="AM46" s="83" t="s">
        <v>679</v>
      </c>
      <c r="AN46" s="76">
        <v>1</v>
      </c>
      <c r="AO46" s="76">
        <v>2</v>
      </c>
      <c r="AP46" s="76">
        <v>2017</v>
      </c>
      <c r="AQ46" s="76">
        <v>31</v>
      </c>
      <c r="AR46" s="76">
        <v>12</v>
      </c>
      <c r="AS46" s="76">
        <v>2017</v>
      </c>
      <c r="AT46" s="90"/>
      <c r="AU46" s="90"/>
      <c r="BL46" s="1"/>
      <c r="BM46" s="1"/>
      <c r="BN46" s="1"/>
    </row>
    <row r="47" spans="1:66" ht="178.5" x14ac:dyDescent="0.2">
      <c r="A47" s="45"/>
      <c r="B47" s="45"/>
      <c r="C47" s="46" t="s">
        <v>396</v>
      </c>
      <c r="D47" s="46" t="s">
        <v>636</v>
      </c>
      <c r="E47" s="46" t="s">
        <v>637</v>
      </c>
      <c r="F47" s="46" t="s">
        <v>638</v>
      </c>
      <c r="G47" s="46" t="s">
        <v>399</v>
      </c>
      <c r="H47" s="76" t="s">
        <v>639</v>
      </c>
      <c r="I47" s="76" t="s">
        <v>657</v>
      </c>
      <c r="J47" s="76" t="s">
        <v>100</v>
      </c>
      <c r="K47" s="83" t="s">
        <v>658</v>
      </c>
      <c r="L47" s="83" t="s">
        <v>659</v>
      </c>
      <c r="M47" s="80" t="s">
        <v>19</v>
      </c>
      <c r="N47" s="81" t="str">
        <f t="shared" si="3"/>
        <v>3</v>
      </c>
      <c r="O47" s="82" t="s">
        <v>47</v>
      </c>
      <c r="P47" s="81" t="str">
        <f t="shared" si="0"/>
        <v>5</v>
      </c>
      <c r="Q47" s="83">
        <v>1</v>
      </c>
      <c r="R47" s="83" t="s">
        <v>660</v>
      </c>
      <c r="S47" s="83" t="s">
        <v>273</v>
      </c>
      <c r="T47" s="76">
        <f t="shared" si="5"/>
        <v>15</v>
      </c>
      <c r="U47" s="76" t="str">
        <f t="shared" si="2"/>
        <v>ZONA DE RIESGO EXTREMA</v>
      </c>
      <c r="V47" s="76" t="s">
        <v>648</v>
      </c>
      <c r="W47" s="76" t="s">
        <v>661</v>
      </c>
      <c r="X47" s="76" t="s">
        <v>302</v>
      </c>
      <c r="Y47" s="76" t="s">
        <v>650</v>
      </c>
      <c r="Z47" s="86">
        <v>1</v>
      </c>
      <c r="AA47" s="76" t="s">
        <v>175</v>
      </c>
      <c r="AB47" s="76" t="s">
        <v>167</v>
      </c>
      <c r="AC47" s="83" t="s">
        <v>662</v>
      </c>
      <c r="AD47" s="87">
        <v>0.33</v>
      </c>
      <c r="AE47" s="88" t="s">
        <v>663</v>
      </c>
      <c r="AF47" s="87">
        <v>0.33</v>
      </c>
      <c r="AG47" s="88" t="s">
        <v>663</v>
      </c>
      <c r="AH47" s="87">
        <v>0</v>
      </c>
      <c r="AI47" s="88"/>
      <c r="AJ47" s="83" t="s">
        <v>118</v>
      </c>
      <c r="AK47" s="83" t="s">
        <v>131</v>
      </c>
      <c r="AL47" s="89">
        <f t="shared" si="4"/>
        <v>0.66</v>
      </c>
      <c r="AM47" s="83" t="s">
        <v>680</v>
      </c>
      <c r="AN47" s="76">
        <v>1</v>
      </c>
      <c r="AO47" s="76">
        <v>2</v>
      </c>
      <c r="AP47" s="76">
        <v>2017</v>
      </c>
      <c r="AQ47" s="76">
        <v>31</v>
      </c>
      <c r="AR47" s="76">
        <v>12</v>
      </c>
      <c r="AS47" s="76">
        <v>2017</v>
      </c>
      <c r="AT47" s="90"/>
      <c r="AU47" s="90"/>
      <c r="BL47" s="1"/>
      <c r="BM47" s="1"/>
      <c r="BN47" s="1"/>
    </row>
    <row r="48" spans="1:66" ht="272.25" customHeight="1" x14ac:dyDescent="0.2">
      <c r="A48" s="45"/>
      <c r="B48" s="45"/>
      <c r="C48" s="46" t="s">
        <v>396</v>
      </c>
      <c r="D48" s="46" t="s">
        <v>664</v>
      </c>
      <c r="E48" s="46" t="s">
        <v>665</v>
      </c>
      <c r="F48" s="46" t="s">
        <v>666</v>
      </c>
      <c r="G48" s="46" t="s">
        <v>667</v>
      </c>
      <c r="H48" s="76" t="s">
        <v>509</v>
      </c>
      <c r="I48" s="76" t="s">
        <v>668</v>
      </c>
      <c r="J48" s="76" t="s">
        <v>94</v>
      </c>
      <c r="K48" s="83" t="s">
        <v>669</v>
      </c>
      <c r="L48" s="83" t="s">
        <v>670</v>
      </c>
      <c r="M48" s="80" t="s">
        <v>18</v>
      </c>
      <c r="N48" s="81" t="str">
        <f t="shared" si="3"/>
        <v>4</v>
      </c>
      <c r="O48" s="82" t="s">
        <v>45</v>
      </c>
      <c r="P48" s="81" t="str">
        <f t="shared" si="0"/>
        <v>3</v>
      </c>
      <c r="Q48" s="83">
        <v>0.5</v>
      </c>
      <c r="R48" s="83" t="s">
        <v>671</v>
      </c>
      <c r="S48" s="83" t="s">
        <v>273</v>
      </c>
      <c r="T48" s="76">
        <f t="shared" si="5"/>
        <v>6</v>
      </c>
      <c r="U48" s="76" t="str">
        <f t="shared" si="2"/>
        <v>ZONA DE RIESGO ALTA</v>
      </c>
      <c r="V48" s="76" t="s">
        <v>672</v>
      </c>
      <c r="W48" s="76" t="s">
        <v>673</v>
      </c>
      <c r="X48" s="76" t="s">
        <v>674</v>
      </c>
      <c r="Y48" s="76" t="s">
        <v>675</v>
      </c>
      <c r="Z48" s="76" t="s">
        <v>676</v>
      </c>
      <c r="AA48" s="76" t="s">
        <v>333</v>
      </c>
      <c r="AB48" s="76" t="s">
        <v>170</v>
      </c>
      <c r="AC48" s="83" t="s">
        <v>677</v>
      </c>
      <c r="AD48" s="87">
        <v>0.33</v>
      </c>
      <c r="AE48" s="88" t="s">
        <v>678</v>
      </c>
      <c r="AF48" s="87">
        <v>0.33</v>
      </c>
      <c r="AG48" s="88" t="s">
        <v>683</v>
      </c>
      <c r="AH48" s="87">
        <v>0</v>
      </c>
      <c r="AI48" s="88"/>
      <c r="AJ48" s="83" t="s">
        <v>112</v>
      </c>
      <c r="AK48" s="83" t="s">
        <v>125</v>
      </c>
      <c r="AL48" s="89">
        <f>AF48+AD48</f>
        <v>0.66</v>
      </c>
      <c r="AM48" s="83" t="s">
        <v>684</v>
      </c>
      <c r="AN48" s="76">
        <v>1</v>
      </c>
      <c r="AO48" s="76">
        <v>2</v>
      </c>
      <c r="AP48" s="76">
        <v>2017</v>
      </c>
      <c r="AQ48" s="76">
        <v>31</v>
      </c>
      <c r="AR48" s="76">
        <v>12</v>
      </c>
      <c r="AS48" s="76">
        <v>2017</v>
      </c>
      <c r="AT48" s="90"/>
      <c r="AU48" s="90"/>
      <c r="BL48" s="1"/>
      <c r="BM48" s="1"/>
      <c r="BN48" s="1"/>
    </row>
    <row r="49" spans="1:66" ht="114.75" x14ac:dyDescent="0.2">
      <c r="A49" s="45"/>
      <c r="B49" s="45"/>
      <c r="C49" s="46" t="s">
        <v>396</v>
      </c>
      <c r="D49" s="46" t="s">
        <v>636</v>
      </c>
      <c r="E49" s="46" t="s">
        <v>637</v>
      </c>
      <c r="F49" s="46" t="s">
        <v>638</v>
      </c>
      <c r="G49" s="46" t="s">
        <v>399</v>
      </c>
      <c r="H49" s="76" t="s">
        <v>639</v>
      </c>
      <c r="I49" s="76" t="s">
        <v>641</v>
      </c>
      <c r="J49" s="76" t="s">
        <v>100</v>
      </c>
      <c r="K49" s="83" t="s">
        <v>644</v>
      </c>
      <c r="L49" s="83" t="s">
        <v>645</v>
      </c>
      <c r="M49" s="80" t="s">
        <v>19</v>
      </c>
      <c r="N49" s="81" t="str">
        <f t="shared" si="3"/>
        <v>3</v>
      </c>
      <c r="O49" s="82" t="s">
        <v>46</v>
      </c>
      <c r="P49" s="81" t="str">
        <f t="shared" si="0"/>
        <v>4</v>
      </c>
      <c r="Q49" s="83">
        <v>1</v>
      </c>
      <c r="R49" s="83" t="s">
        <v>647</v>
      </c>
      <c r="S49" s="83" t="s">
        <v>273</v>
      </c>
      <c r="T49" s="76">
        <f t="shared" si="5"/>
        <v>12</v>
      </c>
      <c r="U49" s="76" t="str">
        <f t="shared" si="2"/>
        <v>ZONA DE RIESGO EXTREMA</v>
      </c>
      <c r="V49" s="76" t="s">
        <v>651</v>
      </c>
      <c r="W49" s="76" t="s">
        <v>652</v>
      </c>
      <c r="X49" s="76" t="s">
        <v>302</v>
      </c>
      <c r="Y49" s="76" t="s">
        <v>650</v>
      </c>
      <c r="Z49" s="86">
        <v>1</v>
      </c>
      <c r="AA49" s="76" t="s">
        <v>174</v>
      </c>
      <c r="AB49" s="76" t="s">
        <v>167</v>
      </c>
      <c r="AC49" s="83" t="s">
        <v>655</v>
      </c>
      <c r="AD49" s="87">
        <v>0.33</v>
      </c>
      <c r="AE49" s="88" t="s">
        <v>656</v>
      </c>
      <c r="AF49" s="87">
        <v>0.33</v>
      </c>
      <c r="AG49" s="88" t="s">
        <v>681</v>
      </c>
      <c r="AH49" s="87">
        <v>0</v>
      </c>
      <c r="AI49" s="88"/>
      <c r="AJ49" s="83" t="s">
        <v>118</v>
      </c>
      <c r="AK49" s="83" t="s">
        <v>131</v>
      </c>
      <c r="AL49" s="89">
        <f t="shared" si="4"/>
        <v>0.66</v>
      </c>
      <c r="AM49" s="83" t="s">
        <v>682</v>
      </c>
      <c r="AN49" s="76">
        <v>1</v>
      </c>
      <c r="AO49" s="76">
        <v>2</v>
      </c>
      <c r="AP49" s="76">
        <v>2017</v>
      </c>
      <c r="AQ49" s="76">
        <v>31</v>
      </c>
      <c r="AR49" s="76">
        <v>12</v>
      </c>
      <c r="AS49" s="76">
        <v>2017</v>
      </c>
      <c r="AT49" s="90"/>
      <c r="AU49" s="90"/>
      <c r="BL49" s="1"/>
      <c r="BM49" s="1"/>
      <c r="BN49" s="1"/>
    </row>
    <row r="50" spans="1:66" ht="15" customHeight="1" x14ac:dyDescent="0.2">
      <c r="C50" s="170" t="s">
        <v>688</v>
      </c>
      <c r="D50" s="171"/>
      <c r="E50" s="171"/>
      <c r="F50" s="171"/>
      <c r="G50" s="171"/>
      <c r="H50" s="171"/>
      <c r="I50" s="171"/>
      <c r="J50" s="171"/>
      <c r="K50" s="172"/>
      <c r="L50" s="153" t="s">
        <v>689</v>
      </c>
      <c r="M50" s="154"/>
      <c r="N50" s="154"/>
      <c r="O50" s="154"/>
      <c r="P50" s="154"/>
      <c r="Q50" s="154"/>
      <c r="R50" s="154"/>
      <c r="S50" s="154"/>
      <c r="T50" s="154"/>
      <c r="U50" s="154"/>
      <c r="V50" s="154"/>
      <c r="W50" s="154"/>
      <c r="X50" s="154"/>
      <c r="Y50" s="154"/>
      <c r="Z50" s="154"/>
      <c r="AA50" s="154"/>
      <c r="AB50" s="154"/>
      <c r="AC50" s="154"/>
      <c r="AD50" s="155"/>
      <c r="AE50" s="153" t="s">
        <v>690</v>
      </c>
      <c r="AF50" s="154"/>
      <c r="AG50" s="154"/>
      <c r="AH50" s="154"/>
      <c r="AI50" s="154"/>
      <c r="AJ50" s="154"/>
      <c r="AK50" s="154"/>
      <c r="AL50" s="154"/>
      <c r="AM50" s="154"/>
      <c r="AN50" s="154"/>
      <c r="AO50" s="154"/>
      <c r="AP50" s="154"/>
      <c r="AQ50" s="154"/>
      <c r="AR50" s="154"/>
      <c r="AS50" s="154"/>
      <c r="AT50" s="154"/>
      <c r="AU50" s="155"/>
      <c r="BL50" s="1"/>
      <c r="BM50" s="1"/>
      <c r="BN50" s="1"/>
    </row>
    <row r="51" spans="1:66" ht="15" customHeight="1" x14ac:dyDescent="0.2">
      <c r="C51" s="173"/>
      <c r="D51" s="174"/>
      <c r="E51" s="174"/>
      <c r="F51" s="174"/>
      <c r="G51" s="174"/>
      <c r="H51" s="174"/>
      <c r="I51" s="174"/>
      <c r="J51" s="174"/>
      <c r="K51" s="175"/>
      <c r="L51" s="156"/>
      <c r="M51" s="157"/>
      <c r="N51" s="157"/>
      <c r="O51" s="157"/>
      <c r="P51" s="157"/>
      <c r="Q51" s="157"/>
      <c r="R51" s="157"/>
      <c r="S51" s="157"/>
      <c r="T51" s="157"/>
      <c r="U51" s="157"/>
      <c r="V51" s="157"/>
      <c r="W51" s="157"/>
      <c r="X51" s="157"/>
      <c r="Y51" s="157"/>
      <c r="Z51" s="157"/>
      <c r="AA51" s="157"/>
      <c r="AB51" s="157"/>
      <c r="AC51" s="157"/>
      <c r="AD51" s="158"/>
      <c r="AE51" s="156"/>
      <c r="AF51" s="157"/>
      <c r="AG51" s="157"/>
      <c r="AH51" s="157"/>
      <c r="AI51" s="157"/>
      <c r="AJ51" s="157"/>
      <c r="AK51" s="157"/>
      <c r="AL51" s="157"/>
      <c r="AM51" s="157"/>
      <c r="AN51" s="157"/>
      <c r="AO51" s="157"/>
      <c r="AP51" s="157"/>
      <c r="AQ51" s="157"/>
      <c r="AR51" s="157"/>
      <c r="AS51" s="157"/>
      <c r="AT51" s="157"/>
      <c r="AU51" s="158"/>
      <c r="BL51" s="1"/>
      <c r="BM51" s="1"/>
      <c r="BN51" s="1"/>
    </row>
    <row r="52" spans="1:66" ht="15" customHeight="1" x14ac:dyDescent="0.2">
      <c r="C52" s="176"/>
      <c r="D52" s="177"/>
      <c r="E52" s="177"/>
      <c r="F52" s="177"/>
      <c r="G52" s="177"/>
      <c r="H52" s="177"/>
      <c r="I52" s="177"/>
      <c r="J52" s="177"/>
      <c r="K52" s="178"/>
      <c r="L52" s="159"/>
      <c r="M52" s="160"/>
      <c r="N52" s="160"/>
      <c r="O52" s="160"/>
      <c r="P52" s="160"/>
      <c r="Q52" s="160"/>
      <c r="R52" s="160"/>
      <c r="S52" s="160"/>
      <c r="T52" s="160"/>
      <c r="U52" s="160"/>
      <c r="V52" s="160"/>
      <c r="W52" s="160"/>
      <c r="X52" s="160"/>
      <c r="Y52" s="160"/>
      <c r="Z52" s="160"/>
      <c r="AA52" s="160"/>
      <c r="AB52" s="160"/>
      <c r="AC52" s="160"/>
      <c r="AD52" s="161"/>
      <c r="AE52" s="159"/>
      <c r="AF52" s="160"/>
      <c r="AG52" s="160"/>
      <c r="AH52" s="160"/>
      <c r="AI52" s="160"/>
      <c r="AJ52" s="160"/>
      <c r="AK52" s="160"/>
      <c r="AL52" s="160"/>
      <c r="AM52" s="160"/>
      <c r="AN52" s="160"/>
      <c r="AO52" s="160"/>
      <c r="AP52" s="160"/>
      <c r="AQ52" s="160"/>
      <c r="AR52" s="160"/>
      <c r="AS52" s="160"/>
      <c r="AT52" s="160"/>
      <c r="AU52" s="161"/>
      <c r="BL52" s="1"/>
      <c r="BM52" s="1"/>
      <c r="BN52" s="1"/>
    </row>
    <row r="53" spans="1:66" ht="15" customHeight="1" x14ac:dyDescent="0.2">
      <c r="C53" s="195" t="s">
        <v>685</v>
      </c>
      <c r="D53" s="195"/>
      <c r="E53" s="195"/>
      <c r="F53" s="195"/>
      <c r="G53" s="195"/>
      <c r="H53" s="195"/>
      <c r="I53" s="195"/>
      <c r="J53" s="195"/>
      <c r="K53" s="195"/>
      <c r="L53" s="198" t="s">
        <v>686</v>
      </c>
      <c r="M53" s="199"/>
      <c r="N53" s="199"/>
      <c r="O53" s="199"/>
      <c r="P53" s="199"/>
      <c r="Q53" s="199"/>
      <c r="R53" s="199"/>
      <c r="S53" s="199"/>
      <c r="T53" s="199"/>
      <c r="U53" s="199"/>
      <c r="V53" s="199"/>
      <c r="W53" s="199"/>
      <c r="X53" s="199"/>
      <c r="Y53" s="199"/>
      <c r="Z53" s="199"/>
      <c r="AA53" s="199"/>
      <c r="AB53" s="199"/>
      <c r="AC53" s="199"/>
      <c r="AD53" s="200"/>
      <c r="AE53" s="153" t="s">
        <v>687</v>
      </c>
      <c r="AF53" s="154"/>
      <c r="AG53" s="154"/>
      <c r="AH53" s="154"/>
      <c r="AI53" s="154"/>
      <c r="AJ53" s="154"/>
      <c r="AK53" s="154"/>
      <c r="AL53" s="154"/>
      <c r="AM53" s="154"/>
      <c r="AN53" s="154"/>
      <c r="AO53" s="154"/>
      <c r="AP53" s="154"/>
      <c r="AQ53" s="154"/>
      <c r="AR53" s="154"/>
      <c r="AS53" s="154"/>
      <c r="AT53" s="154"/>
      <c r="AU53" s="155"/>
      <c r="BL53" s="1"/>
      <c r="BM53" s="1"/>
      <c r="BN53" s="1"/>
    </row>
    <row r="54" spans="1:66" ht="15" customHeight="1" x14ac:dyDescent="0.2">
      <c r="C54" s="195"/>
      <c r="D54" s="195"/>
      <c r="E54" s="195"/>
      <c r="F54" s="195"/>
      <c r="G54" s="195"/>
      <c r="H54" s="195"/>
      <c r="I54" s="195"/>
      <c r="J54" s="195"/>
      <c r="K54" s="195"/>
      <c r="L54" s="201"/>
      <c r="M54" s="202"/>
      <c r="N54" s="202"/>
      <c r="O54" s="202"/>
      <c r="P54" s="202"/>
      <c r="Q54" s="202"/>
      <c r="R54" s="202"/>
      <c r="S54" s="202"/>
      <c r="T54" s="202"/>
      <c r="U54" s="202"/>
      <c r="V54" s="202"/>
      <c r="W54" s="202"/>
      <c r="X54" s="202"/>
      <c r="Y54" s="202"/>
      <c r="Z54" s="202"/>
      <c r="AA54" s="202"/>
      <c r="AB54" s="202"/>
      <c r="AC54" s="202"/>
      <c r="AD54" s="203"/>
      <c r="AE54" s="156"/>
      <c r="AF54" s="157"/>
      <c r="AG54" s="157"/>
      <c r="AH54" s="157"/>
      <c r="AI54" s="157"/>
      <c r="AJ54" s="157"/>
      <c r="AK54" s="157"/>
      <c r="AL54" s="157"/>
      <c r="AM54" s="157"/>
      <c r="AN54" s="157"/>
      <c r="AO54" s="157"/>
      <c r="AP54" s="157"/>
      <c r="AQ54" s="157"/>
      <c r="AR54" s="157"/>
      <c r="AS54" s="157"/>
      <c r="AT54" s="157"/>
      <c r="AU54" s="158"/>
      <c r="BL54" s="1"/>
      <c r="BM54" s="1"/>
      <c r="BN54" s="1"/>
    </row>
    <row r="55" spans="1:66" ht="15" customHeight="1" x14ac:dyDescent="0.2">
      <c r="C55" s="195"/>
      <c r="D55" s="195"/>
      <c r="E55" s="195"/>
      <c r="F55" s="195"/>
      <c r="G55" s="195"/>
      <c r="H55" s="195"/>
      <c r="I55" s="195"/>
      <c r="J55" s="195"/>
      <c r="K55" s="195"/>
      <c r="L55" s="204"/>
      <c r="M55" s="205"/>
      <c r="N55" s="205"/>
      <c r="O55" s="205"/>
      <c r="P55" s="205"/>
      <c r="Q55" s="205"/>
      <c r="R55" s="205"/>
      <c r="S55" s="205"/>
      <c r="T55" s="205"/>
      <c r="U55" s="205"/>
      <c r="V55" s="205"/>
      <c r="W55" s="205"/>
      <c r="X55" s="205"/>
      <c r="Y55" s="205"/>
      <c r="Z55" s="205"/>
      <c r="AA55" s="205"/>
      <c r="AB55" s="205"/>
      <c r="AC55" s="205"/>
      <c r="AD55" s="206"/>
      <c r="AE55" s="159"/>
      <c r="AF55" s="160"/>
      <c r="AG55" s="160"/>
      <c r="AH55" s="160"/>
      <c r="AI55" s="160"/>
      <c r="AJ55" s="160"/>
      <c r="AK55" s="160"/>
      <c r="AL55" s="160"/>
      <c r="AM55" s="160"/>
      <c r="AN55" s="160"/>
      <c r="AO55" s="160"/>
      <c r="AP55" s="160"/>
      <c r="AQ55" s="160"/>
      <c r="AR55" s="160"/>
      <c r="AS55" s="160"/>
      <c r="AT55" s="160"/>
      <c r="AU55" s="161"/>
      <c r="BL55" s="1"/>
      <c r="BM55" s="1"/>
      <c r="BN55" s="1"/>
    </row>
    <row r="56" spans="1:66" ht="38.25" customHeight="1" x14ac:dyDescent="0.2">
      <c r="AS56" s="5"/>
      <c r="BL56" s="1"/>
      <c r="BM56" s="1"/>
      <c r="BN56" s="1"/>
    </row>
    <row r="57" spans="1:66" ht="60" customHeight="1" x14ac:dyDescent="0.2">
      <c r="J57" s="7"/>
      <c r="L57" s="1" t="s">
        <v>205</v>
      </c>
      <c r="BL57" s="1"/>
      <c r="BM57" s="1"/>
      <c r="BN57" s="1"/>
    </row>
    <row r="58" spans="1:66" ht="65.25" customHeight="1" x14ac:dyDescent="0.2">
      <c r="C58" s="1"/>
      <c r="D58" s="1"/>
      <c r="E58" s="1"/>
      <c r="F58" s="1"/>
      <c r="G58" s="1"/>
      <c r="H58" s="165" t="s">
        <v>148</v>
      </c>
      <c r="I58" s="165"/>
      <c r="J58" s="165"/>
      <c r="K58" s="165"/>
      <c r="L58" s="165"/>
      <c r="M58" s="165"/>
      <c r="N58" s="165"/>
      <c r="O58" s="165"/>
      <c r="P58" s="165"/>
      <c r="Q58" s="165"/>
      <c r="R58" s="165"/>
      <c r="S58" s="165"/>
      <c r="T58" s="165"/>
      <c r="U58" s="165"/>
      <c r="V58" s="165"/>
      <c r="W58" s="165"/>
      <c r="X58" s="165"/>
      <c r="Y58" s="165"/>
      <c r="Z58" s="165"/>
      <c r="AA58" s="165"/>
      <c r="AB58" s="165"/>
      <c r="AC58" s="165"/>
      <c r="AD58" s="59"/>
      <c r="AE58" s="59"/>
      <c r="AF58" s="59"/>
      <c r="AG58" s="59"/>
      <c r="AH58" s="59"/>
      <c r="AI58" s="59"/>
      <c r="BL58" s="1"/>
      <c r="BM58" s="1"/>
      <c r="BN58" s="1"/>
    </row>
    <row r="59" spans="1:66" ht="60" customHeight="1" x14ac:dyDescent="0.2">
      <c r="C59" s="1"/>
      <c r="D59" s="1"/>
      <c r="E59" s="1"/>
      <c r="F59" s="1"/>
      <c r="G59" s="1"/>
      <c r="H59" s="186" t="s">
        <v>16</v>
      </c>
      <c r="I59" s="187"/>
      <c r="J59" s="187"/>
      <c r="K59" s="188"/>
      <c r="M59" s="186" t="s">
        <v>30</v>
      </c>
      <c r="N59" s="187"/>
      <c r="O59" s="188"/>
      <c r="P59" s="1"/>
      <c r="Q59" s="186" t="s">
        <v>40</v>
      </c>
      <c r="R59" s="187"/>
      <c r="S59" s="187"/>
      <c r="T59" s="187"/>
      <c r="U59" s="187"/>
      <c r="V59" s="187"/>
      <c r="W59" s="187"/>
      <c r="X59" s="187"/>
      <c r="Y59" s="187"/>
      <c r="Z59" s="187"/>
      <c r="AA59" s="187"/>
      <c r="AB59" s="188"/>
      <c r="AJ59" s="168" t="s">
        <v>35</v>
      </c>
      <c r="AK59" s="169"/>
      <c r="AL59" s="60"/>
      <c r="BL59" s="1"/>
      <c r="BM59" s="1"/>
      <c r="BN59" s="1"/>
    </row>
    <row r="60" spans="1:66" ht="60" customHeight="1" x14ac:dyDescent="0.2">
      <c r="C60" s="1"/>
      <c r="D60" s="1"/>
      <c r="E60" s="1"/>
      <c r="F60" s="1"/>
      <c r="G60" s="1"/>
      <c r="H60" s="26" t="s">
        <v>27</v>
      </c>
      <c r="I60" s="186" t="s">
        <v>29</v>
      </c>
      <c r="J60" s="187"/>
      <c r="K60" s="188"/>
      <c r="M60" s="26" t="s">
        <v>27</v>
      </c>
      <c r="N60" s="26" t="s">
        <v>28</v>
      </c>
      <c r="O60" s="26" t="s">
        <v>29</v>
      </c>
      <c r="P60" s="1"/>
      <c r="Q60" s="26" t="s">
        <v>27</v>
      </c>
      <c r="R60" s="26" t="s">
        <v>28</v>
      </c>
      <c r="S60" s="65"/>
      <c r="T60" s="48"/>
      <c r="U60" s="186" t="s">
        <v>29</v>
      </c>
      <c r="V60" s="187"/>
      <c r="W60" s="187"/>
      <c r="X60" s="187"/>
      <c r="Y60" s="187"/>
      <c r="Z60" s="187"/>
      <c r="AA60" s="187"/>
      <c r="AB60" s="188"/>
      <c r="AJ60" s="26" t="s">
        <v>34</v>
      </c>
      <c r="AK60" s="26" t="s">
        <v>28</v>
      </c>
      <c r="AL60" s="61"/>
      <c r="BL60" s="1"/>
      <c r="BM60" s="1"/>
      <c r="BN60" s="1"/>
    </row>
    <row r="61" spans="1:66" ht="96" customHeight="1" x14ac:dyDescent="0.2">
      <c r="C61" s="1"/>
      <c r="D61" s="1"/>
      <c r="E61" s="1"/>
      <c r="F61" s="1"/>
      <c r="G61" s="1"/>
      <c r="H61" s="37" t="s">
        <v>93</v>
      </c>
      <c r="I61" s="189" t="s">
        <v>74</v>
      </c>
      <c r="J61" s="190"/>
      <c r="K61" s="191"/>
      <c r="M61" s="47" t="s">
        <v>147</v>
      </c>
      <c r="N61" s="46">
        <v>5</v>
      </c>
      <c r="O61" s="47" t="s">
        <v>22</v>
      </c>
      <c r="P61" s="1"/>
      <c r="Q61" s="46" t="s">
        <v>81</v>
      </c>
      <c r="R61" s="46">
        <v>1</v>
      </c>
      <c r="S61" s="66"/>
      <c r="T61" s="50"/>
      <c r="U61" s="192" t="s">
        <v>41</v>
      </c>
      <c r="V61" s="193"/>
      <c r="W61" s="193"/>
      <c r="X61" s="193"/>
      <c r="Y61" s="193"/>
      <c r="Z61" s="193"/>
      <c r="AA61" s="193"/>
      <c r="AB61" s="194"/>
      <c r="AJ61" s="30" t="s">
        <v>33</v>
      </c>
      <c r="AK61" s="38">
        <v>0.5</v>
      </c>
      <c r="AL61" s="45"/>
      <c r="BL61" s="1"/>
      <c r="BM61" s="1"/>
      <c r="BN61" s="1"/>
    </row>
    <row r="62" spans="1:66" ht="102" customHeight="1" x14ac:dyDescent="0.2">
      <c r="C62" s="1"/>
      <c r="D62" s="1"/>
      <c r="E62" s="1"/>
      <c r="F62" s="1"/>
      <c r="G62" s="1"/>
      <c r="H62" s="49" t="s">
        <v>94</v>
      </c>
      <c r="I62" s="189" t="s">
        <v>75</v>
      </c>
      <c r="J62" s="190"/>
      <c r="K62" s="191"/>
      <c r="M62" s="47" t="s">
        <v>89</v>
      </c>
      <c r="N62" s="46">
        <v>4</v>
      </c>
      <c r="O62" s="47" t="s">
        <v>23</v>
      </c>
      <c r="P62" s="1"/>
      <c r="Q62" s="46" t="s">
        <v>82</v>
      </c>
      <c r="R62" s="46">
        <v>2</v>
      </c>
      <c r="S62" s="66"/>
      <c r="T62" s="50"/>
      <c r="U62" s="192" t="s">
        <v>88</v>
      </c>
      <c r="V62" s="193"/>
      <c r="W62" s="193"/>
      <c r="X62" s="193"/>
      <c r="Y62" s="193"/>
      <c r="Z62" s="193"/>
      <c r="AA62" s="193"/>
      <c r="AB62" s="194"/>
      <c r="AJ62" s="30" t="s">
        <v>189</v>
      </c>
      <c r="AK62" s="38">
        <v>1</v>
      </c>
      <c r="AL62" s="45"/>
      <c r="BL62" s="1"/>
      <c r="BM62" s="1"/>
      <c r="BN62" s="1"/>
    </row>
    <row r="63" spans="1:66" ht="95.25" customHeight="1" x14ac:dyDescent="0.2">
      <c r="C63" s="1"/>
      <c r="D63" s="1"/>
      <c r="E63" s="1"/>
      <c r="F63" s="1"/>
      <c r="G63" s="1"/>
      <c r="H63" s="37" t="s">
        <v>95</v>
      </c>
      <c r="I63" s="189" t="s">
        <v>76</v>
      </c>
      <c r="J63" s="190"/>
      <c r="K63" s="191"/>
      <c r="M63" s="47" t="s">
        <v>90</v>
      </c>
      <c r="N63" s="46">
        <v>3</v>
      </c>
      <c r="O63" s="47" t="s">
        <v>24</v>
      </c>
      <c r="P63" s="1"/>
      <c r="Q63" s="46" t="s">
        <v>83</v>
      </c>
      <c r="R63" s="46">
        <v>3</v>
      </c>
      <c r="S63" s="66"/>
      <c r="T63" s="50"/>
      <c r="U63" s="192" t="s">
        <v>87</v>
      </c>
      <c r="V63" s="193"/>
      <c r="W63" s="193"/>
      <c r="X63" s="193"/>
      <c r="Y63" s="193"/>
      <c r="Z63" s="193"/>
      <c r="AA63" s="193"/>
      <c r="AB63" s="194"/>
      <c r="BL63" s="1"/>
      <c r="BM63" s="1"/>
      <c r="BN63" s="1"/>
    </row>
    <row r="64" spans="1:66" ht="90.75" customHeight="1" x14ac:dyDescent="0.2">
      <c r="C64" s="1"/>
      <c r="D64" s="1"/>
      <c r="E64" s="1"/>
      <c r="F64" s="1"/>
      <c r="G64" s="1"/>
      <c r="H64" s="37" t="s">
        <v>96</v>
      </c>
      <c r="I64" s="189" t="s">
        <v>77</v>
      </c>
      <c r="J64" s="190"/>
      <c r="K64" s="191"/>
      <c r="M64" s="47" t="s">
        <v>91</v>
      </c>
      <c r="N64" s="46">
        <v>2</v>
      </c>
      <c r="O64" s="47" t="s">
        <v>25</v>
      </c>
      <c r="P64" s="1"/>
      <c r="Q64" s="46" t="s">
        <v>84</v>
      </c>
      <c r="R64" s="46">
        <v>4</v>
      </c>
      <c r="S64" s="66"/>
      <c r="T64" s="50"/>
      <c r="U64" s="192" t="s">
        <v>86</v>
      </c>
      <c r="V64" s="193"/>
      <c r="W64" s="193"/>
      <c r="X64" s="193"/>
      <c r="Y64" s="193"/>
      <c r="Z64" s="193"/>
      <c r="AA64" s="193"/>
      <c r="AB64" s="194"/>
      <c r="BL64" s="1"/>
      <c r="BM64" s="1"/>
      <c r="BN64" s="1"/>
    </row>
    <row r="65" spans="3:66" ht="67.5" customHeight="1" x14ac:dyDescent="0.2">
      <c r="C65" s="1"/>
      <c r="D65" s="1"/>
      <c r="E65" s="1"/>
      <c r="F65" s="1"/>
      <c r="G65" s="1"/>
      <c r="H65" s="37" t="s">
        <v>97</v>
      </c>
      <c r="I65" s="189" t="s">
        <v>78</v>
      </c>
      <c r="J65" s="190"/>
      <c r="K65" s="191"/>
      <c r="M65" s="47" t="s">
        <v>92</v>
      </c>
      <c r="N65" s="46">
        <v>1</v>
      </c>
      <c r="O65" s="47" t="s">
        <v>26</v>
      </c>
      <c r="P65" s="1"/>
      <c r="R65" s="1"/>
      <c r="S65" s="1"/>
      <c r="U65" s="7"/>
      <c r="V65" s="7"/>
      <c r="W65" s="7"/>
      <c r="X65" s="7"/>
      <c r="Y65" s="7"/>
      <c r="Z65" s="7"/>
      <c r="AA65" s="7"/>
      <c r="AB65" s="4"/>
      <c r="AC65" s="4"/>
      <c r="AD65" s="4"/>
      <c r="AE65" s="4"/>
      <c r="AF65" s="4"/>
      <c r="AG65" s="4"/>
      <c r="AH65" s="4"/>
      <c r="AI65" s="4"/>
      <c r="BL65" s="1"/>
      <c r="BM65" s="1"/>
      <c r="BN65" s="1"/>
    </row>
    <row r="66" spans="3:66" ht="60" customHeight="1" x14ac:dyDescent="0.2">
      <c r="C66" s="1"/>
      <c r="D66" s="1"/>
      <c r="E66" s="1"/>
      <c r="F66" s="1"/>
      <c r="G66" s="1"/>
      <c r="H66" s="3" t="s">
        <v>98</v>
      </c>
      <c r="I66" s="183" t="s">
        <v>39</v>
      </c>
      <c r="J66" s="184"/>
      <c r="K66" s="185"/>
      <c r="M66" s="1"/>
      <c r="N66" s="4"/>
      <c r="P66" s="1"/>
      <c r="R66" s="1"/>
      <c r="S66" s="1"/>
      <c r="U66" s="7"/>
      <c r="V66" s="7"/>
      <c r="W66" s="7"/>
      <c r="X66" s="7"/>
      <c r="Y66" s="7"/>
      <c r="Z66" s="7"/>
      <c r="AA66" s="7"/>
      <c r="AB66" s="4"/>
      <c r="AC66" s="4"/>
      <c r="AD66" s="4"/>
      <c r="AE66" s="4"/>
      <c r="AF66" s="4"/>
      <c r="AG66" s="4"/>
      <c r="AH66" s="4"/>
      <c r="AI66" s="4"/>
      <c r="BL66" s="1"/>
      <c r="BM66" s="1"/>
      <c r="BN66" s="1"/>
    </row>
    <row r="67" spans="3:66" ht="74.25" customHeight="1" x14ac:dyDescent="0.2">
      <c r="C67" s="1"/>
      <c r="D67" s="1"/>
      <c r="E67" s="1"/>
      <c r="F67" s="1"/>
      <c r="G67" s="1"/>
      <c r="H67" s="3" t="s">
        <v>99</v>
      </c>
      <c r="I67" s="183" t="s">
        <v>79</v>
      </c>
      <c r="J67" s="184"/>
      <c r="K67" s="185"/>
      <c r="M67" s="1"/>
      <c r="N67" s="4"/>
      <c r="P67" s="1"/>
      <c r="R67" s="1"/>
      <c r="S67" s="1"/>
      <c r="U67" s="7"/>
      <c r="V67" s="7"/>
      <c r="W67" s="7"/>
      <c r="X67" s="7"/>
      <c r="Y67" s="7"/>
      <c r="Z67" s="7"/>
      <c r="AA67" s="7"/>
      <c r="AB67" s="4"/>
      <c r="AC67" s="4"/>
      <c r="AD67" s="4"/>
      <c r="AE67" s="4"/>
      <c r="AF67" s="4"/>
      <c r="AG67" s="4"/>
      <c r="AH67" s="4"/>
      <c r="AI67" s="4"/>
      <c r="BL67" s="1"/>
      <c r="BM67" s="1"/>
      <c r="BN67" s="1"/>
    </row>
    <row r="68" spans="3:66" ht="69.75" customHeight="1" x14ac:dyDescent="0.2">
      <c r="C68" s="1"/>
      <c r="D68" s="1"/>
      <c r="E68" s="1"/>
      <c r="F68" s="1"/>
      <c r="G68" s="1"/>
      <c r="H68" s="3" t="s">
        <v>100</v>
      </c>
      <c r="I68" s="183" t="s">
        <v>80</v>
      </c>
      <c r="J68" s="184"/>
      <c r="K68" s="185"/>
      <c r="M68" s="1"/>
      <c r="N68" s="4"/>
      <c r="O68" s="9"/>
      <c r="P68" s="1"/>
      <c r="R68" s="1"/>
      <c r="S68" s="1"/>
      <c r="U68" s="7"/>
      <c r="V68" s="7"/>
      <c r="W68" s="7"/>
      <c r="X68" s="7"/>
      <c r="Y68" s="7"/>
      <c r="Z68" s="7"/>
      <c r="AA68" s="7"/>
      <c r="AB68" s="4"/>
      <c r="AC68" s="4"/>
      <c r="AD68" s="4"/>
      <c r="AE68" s="4"/>
      <c r="AF68" s="4"/>
      <c r="AG68" s="4"/>
      <c r="AH68" s="4"/>
      <c r="AI68" s="4"/>
      <c r="BL68" s="1"/>
      <c r="BM68" s="1"/>
      <c r="BN68" s="1"/>
    </row>
    <row r="69" spans="3:66" ht="60" customHeight="1" x14ac:dyDescent="0.2">
      <c r="BL69" s="1"/>
      <c r="BM69" s="1"/>
      <c r="BN69" s="1"/>
    </row>
    <row r="70" spans="3:66" ht="60" customHeight="1" x14ac:dyDescent="0.2">
      <c r="BL70" s="1"/>
      <c r="BM70" s="1"/>
      <c r="BN70" s="1"/>
    </row>
    <row r="71" spans="3:66" ht="60" customHeight="1" x14ac:dyDescent="0.2">
      <c r="BL71" s="1"/>
      <c r="BM71" s="1"/>
      <c r="BN71" s="1"/>
    </row>
    <row r="72" spans="3:66" ht="60" customHeight="1" x14ac:dyDescent="0.2">
      <c r="BL72" s="1"/>
      <c r="BM72" s="1"/>
      <c r="BN72" s="1"/>
    </row>
    <row r="73" spans="3:66" ht="60" customHeight="1" x14ac:dyDescent="0.2">
      <c r="BL73" s="1"/>
      <c r="BM73" s="1"/>
      <c r="BN73" s="1"/>
    </row>
    <row r="74" spans="3:66" ht="60" customHeight="1" x14ac:dyDescent="0.2">
      <c r="BL74" s="1"/>
      <c r="BM74" s="1"/>
      <c r="BN74" s="1"/>
    </row>
    <row r="75" spans="3:66" ht="60" customHeight="1" x14ac:dyDescent="0.2">
      <c r="BL75" s="1"/>
      <c r="BM75" s="1"/>
      <c r="BN75" s="1"/>
    </row>
    <row r="76" spans="3:66" ht="60" customHeight="1" x14ac:dyDescent="0.2">
      <c r="BL76" s="1"/>
      <c r="BM76" s="1"/>
      <c r="BN76" s="1"/>
    </row>
    <row r="77" spans="3:66" ht="60" customHeight="1" x14ac:dyDescent="0.2">
      <c r="BL77" s="1"/>
      <c r="BM77" s="1"/>
      <c r="BN77" s="1"/>
    </row>
    <row r="78" spans="3:66" ht="60" customHeight="1" x14ac:dyDescent="0.2">
      <c r="BL78" s="1"/>
      <c r="BM78" s="1"/>
      <c r="BN78" s="1"/>
    </row>
    <row r="79" spans="3:66" ht="60" customHeight="1" x14ac:dyDescent="0.2">
      <c r="BL79" s="1"/>
      <c r="BM79" s="1"/>
      <c r="BN79" s="1"/>
    </row>
    <row r="80" spans="3:66" ht="60" customHeight="1" x14ac:dyDescent="0.2">
      <c r="BL80" s="1"/>
      <c r="BM80" s="1"/>
      <c r="BN80" s="1"/>
    </row>
    <row r="81" ht="60" customHeight="1" x14ac:dyDescent="0.2"/>
    <row r="82" ht="60" customHeight="1" x14ac:dyDescent="0.2"/>
    <row r="83" ht="60" customHeight="1" x14ac:dyDescent="0.2"/>
    <row r="84" ht="60" customHeight="1" x14ac:dyDescent="0.2"/>
    <row r="85" ht="60" customHeight="1" x14ac:dyDescent="0.2"/>
    <row r="86" ht="60" customHeight="1" x14ac:dyDescent="0.2"/>
    <row r="87" ht="60" customHeight="1" x14ac:dyDescent="0.2"/>
    <row r="88" ht="60" customHeight="1" x14ac:dyDescent="0.2"/>
    <row r="89" ht="60" customHeight="1" x14ac:dyDescent="0.2"/>
    <row r="90" ht="60" customHeight="1" x14ac:dyDescent="0.2"/>
    <row r="91" ht="60" customHeight="1" x14ac:dyDescent="0.2"/>
    <row r="92" ht="60" customHeight="1" x14ac:dyDescent="0.2"/>
    <row r="93" ht="60" customHeight="1" x14ac:dyDescent="0.2"/>
    <row r="94" ht="60" customHeight="1" x14ac:dyDescent="0.2"/>
    <row r="95" ht="60" customHeight="1" x14ac:dyDescent="0.2"/>
    <row r="96" ht="60" customHeight="1" x14ac:dyDescent="0.2"/>
    <row r="97" ht="60" customHeight="1" x14ac:dyDescent="0.2"/>
    <row r="98" ht="60" customHeight="1" x14ac:dyDescent="0.2"/>
    <row r="99" ht="60" customHeight="1" x14ac:dyDescent="0.2"/>
    <row r="100" ht="60" customHeight="1" x14ac:dyDescent="0.2"/>
    <row r="101" ht="60" customHeight="1" x14ac:dyDescent="0.2"/>
    <row r="102" ht="60" customHeight="1" x14ac:dyDescent="0.2"/>
    <row r="103" ht="60" customHeight="1" x14ac:dyDescent="0.2"/>
    <row r="104" ht="60" customHeight="1" x14ac:dyDescent="0.2"/>
    <row r="105" ht="60" customHeight="1" x14ac:dyDescent="0.2"/>
    <row r="106" ht="60" customHeight="1" x14ac:dyDescent="0.2"/>
    <row r="107" ht="60" customHeight="1" x14ac:dyDescent="0.2"/>
    <row r="108" ht="60" customHeight="1" x14ac:dyDescent="0.2"/>
    <row r="109" ht="60" customHeight="1" x14ac:dyDescent="0.2"/>
    <row r="110" ht="60" customHeight="1" x14ac:dyDescent="0.2"/>
    <row r="111" ht="60" customHeight="1" x14ac:dyDescent="0.2"/>
    <row r="112" ht="60" customHeight="1" x14ac:dyDescent="0.2"/>
    <row r="113" ht="60" customHeight="1" x14ac:dyDescent="0.2"/>
    <row r="114" ht="60" customHeight="1" x14ac:dyDescent="0.2"/>
    <row r="115" ht="60" customHeight="1" x14ac:dyDescent="0.2"/>
    <row r="116" ht="60" customHeight="1" x14ac:dyDescent="0.2"/>
    <row r="117" ht="60" customHeight="1" x14ac:dyDescent="0.2"/>
    <row r="118" ht="60" customHeight="1" x14ac:dyDescent="0.2"/>
    <row r="119" ht="60" customHeight="1" x14ac:dyDescent="0.2"/>
  </sheetData>
  <sheetProtection selectLockedCells="1"/>
  <dataConsolidate/>
  <mergeCells count="91">
    <mergeCell ref="Q32:Q33"/>
    <mergeCell ref="V39:V40"/>
    <mergeCell ref="C32:C33"/>
    <mergeCell ref="D32:D33"/>
    <mergeCell ref="E32:E33"/>
    <mergeCell ref="F32:F33"/>
    <mergeCell ref="G32:G33"/>
    <mergeCell ref="R32:R33"/>
    <mergeCell ref="H32:H33"/>
    <mergeCell ref="I32:I33"/>
    <mergeCell ref="J32:J33"/>
    <mergeCell ref="K32:K33"/>
    <mergeCell ref="L32:L33"/>
    <mergeCell ref="H34:H35"/>
    <mergeCell ref="N32:N33"/>
    <mergeCell ref="O32:O33"/>
    <mergeCell ref="P32:P33"/>
    <mergeCell ref="Z8:Z9"/>
    <mergeCell ref="AA8:AA9"/>
    <mergeCell ref="S32:S33"/>
    <mergeCell ref="T32:T33"/>
    <mergeCell ref="U32:U33"/>
    <mergeCell ref="K8:K9"/>
    <mergeCell ref="L8:L9"/>
    <mergeCell ref="M8:M9"/>
    <mergeCell ref="I60:K60"/>
    <mergeCell ref="I61:K61"/>
    <mergeCell ref="I8:I9"/>
    <mergeCell ref="J8:J9"/>
    <mergeCell ref="M32:M33"/>
    <mergeCell ref="L53:AD55"/>
    <mergeCell ref="S8:S9"/>
    <mergeCell ref="U60:AB60"/>
    <mergeCell ref="U61:AB61"/>
    <mergeCell ref="V8:V9"/>
    <mergeCell ref="W8:W9"/>
    <mergeCell ref="X8:X9"/>
    <mergeCell ref="Y8:Y9"/>
    <mergeCell ref="AM8:AM9"/>
    <mergeCell ref="I68:K68"/>
    <mergeCell ref="H58:AC58"/>
    <mergeCell ref="H59:K59"/>
    <mergeCell ref="M59:O59"/>
    <mergeCell ref="Q59:AB59"/>
    <mergeCell ref="I66:K66"/>
    <mergeCell ref="I67:K67"/>
    <mergeCell ref="I62:K62"/>
    <mergeCell ref="I63:K63"/>
    <mergeCell ref="I64:K64"/>
    <mergeCell ref="I65:K65"/>
    <mergeCell ref="U62:AB62"/>
    <mergeCell ref="C53:K55"/>
    <mergeCell ref="U63:AB63"/>
    <mergeCell ref="U64:AB64"/>
    <mergeCell ref="J5:J6"/>
    <mergeCell ref="G8:G9"/>
    <mergeCell ref="D8:D9"/>
    <mergeCell ref="E8:E9"/>
    <mergeCell ref="F8:F9"/>
    <mergeCell ref="AJ59:AK59"/>
    <mergeCell ref="C50:K52"/>
    <mergeCell ref="AE53:AU55"/>
    <mergeCell ref="AN8:AP8"/>
    <mergeCell ref="AQ8:AS8"/>
    <mergeCell ref="P8:P9"/>
    <mergeCell ref="N8:N9"/>
    <mergeCell ref="O8:O9"/>
    <mergeCell ref="Q8:Q9"/>
    <mergeCell ref="R8:R9"/>
    <mergeCell ref="T8:T9"/>
    <mergeCell ref="U8:U9"/>
    <mergeCell ref="AB8:AB9"/>
    <mergeCell ref="AC8:AC9"/>
    <mergeCell ref="AJ8:AK8"/>
    <mergeCell ref="C8:C9"/>
    <mergeCell ref="AT8:AU8"/>
    <mergeCell ref="AT1:AU1"/>
    <mergeCell ref="AT3:AU3"/>
    <mergeCell ref="E1:AS3"/>
    <mergeCell ref="AE50:AU52"/>
    <mergeCell ref="L50:AD52"/>
    <mergeCell ref="AD8:AI8"/>
    <mergeCell ref="AL8:AL9"/>
    <mergeCell ref="N5:N6"/>
    <mergeCell ref="O5:O6"/>
    <mergeCell ref="C5:I6"/>
    <mergeCell ref="Q5:Q6"/>
    <mergeCell ref="R5:R6"/>
    <mergeCell ref="K5:K6"/>
    <mergeCell ref="C1:D3"/>
    <mergeCell ref="H8:H9"/>
  </mergeCells>
  <conditionalFormatting sqref="T10:T32 T34:T49">
    <cfRule type="cellIs" dxfId="3" priority="415" stopIfTrue="1" operator="between">
      <formula>4.5</formula>
      <formula>11</formula>
    </cfRule>
    <cfRule type="cellIs" dxfId="2" priority="416" stopIfTrue="1" operator="lessThan">
      <formula>4</formula>
    </cfRule>
    <cfRule type="cellIs" dxfId="1" priority="417" stopIfTrue="1" operator="greaterThan">
      <formula>11</formula>
    </cfRule>
    <cfRule type="cellIs" dxfId="0" priority="418" stopIfTrue="1" operator="equal">
      <formula>4</formula>
    </cfRule>
  </conditionalFormatting>
  <conditionalFormatting sqref="AD10">
    <cfRule type="iconSet" priority="360">
      <iconSet>
        <cfvo type="percent" val="0"/>
        <cfvo type="formula" val="$O$11-($O$11*0.3)"/>
        <cfvo type="formula" val="$O$11-($O$11*0.2)"/>
      </iconSet>
    </cfRule>
  </conditionalFormatting>
  <conditionalFormatting sqref="AD11">
    <cfRule type="iconSet" priority="359">
      <iconSet>
        <cfvo type="percent" val="0"/>
        <cfvo type="formula" val="$O$12-($O$12*0.3)"/>
        <cfvo type="formula" val="$O$12-($O$12*0.2)"/>
      </iconSet>
    </cfRule>
  </conditionalFormatting>
  <conditionalFormatting sqref="AD12">
    <cfRule type="iconSet" priority="358">
      <iconSet>
        <cfvo type="percent" val="0"/>
        <cfvo type="formula" val="$O$13-($O$13*0.3)"/>
        <cfvo type="formula" val="$O$13-($O$13*0.2)"/>
      </iconSet>
    </cfRule>
  </conditionalFormatting>
  <conditionalFormatting sqref="AD10">
    <cfRule type="iconSet" priority="357">
      <iconSet>
        <cfvo type="percent" val="0"/>
        <cfvo type="formula" val="#REF!-(#REF!*0.3)"/>
        <cfvo type="formula" val="#REF!-(#REF!*0.2)"/>
      </iconSet>
    </cfRule>
  </conditionalFormatting>
  <conditionalFormatting sqref="AD10">
    <cfRule type="iconSet" priority="356">
      <iconSet>
        <cfvo type="percent" val="0"/>
        <cfvo type="num" val="0.12"/>
        <cfvo type="num" val="0.25"/>
      </iconSet>
    </cfRule>
  </conditionalFormatting>
  <conditionalFormatting sqref="AD11">
    <cfRule type="iconSet" priority="355">
      <iconSet>
        <cfvo type="percent" val="0"/>
        <cfvo type="formula" val="#REF!-(#REF!*0.3)"/>
        <cfvo type="formula" val="#REF!-(#REF!*0.2)"/>
      </iconSet>
    </cfRule>
  </conditionalFormatting>
  <conditionalFormatting sqref="AD11">
    <cfRule type="iconSet" priority="354">
      <iconSet>
        <cfvo type="percent" val="0"/>
        <cfvo type="num" val="0.12"/>
        <cfvo type="num" val="0.25"/>
      </iconSet>
    </cfRule>
  </conditionalFormatting>
  <conditionalFormatting sqref="AD12">
    <cfRule type="iconSet" priority="353">
      <iconSet>
        <cfvo type="percent" val="0"/>
        <cfvo type="formula" val="#REF!-(#REF!*0.3)"/>
        <cfvo type="formula" val="#REF!-(#REF!*0.2)"/>
      </iconSet>
    </cfRule>
  </conditionalFormatting>
  <conditionalFormatting sqref="AD12">
    <cfRule type="iconSet" priority="352">
      <iconSet>
        <cfvo type="percent" val="0"/>
        <cfvo type="num" val="0.12"/>
        <cfvo type="num" val="0.25"/>
      </iconSet>
    </cfRule>
  </conditionalFormatting>
  <conditionalFormatting sqref="AD10:AD12">
    <cfRule type="iconSet" priority="361">
      <iconSet>
        <cfvo type="percent" val="0"/>
        <cfvo type="num" val="0.12"/>
        <cfvo type="num" val="0.25"/>
      </iconSet>
    </cfRule>
  </conditionalFormatting>
  <conditionalFormatting sqref="AD13">
    <cfRule type="iconSet" priority="350">
      <iconSet>
        <cfvo type="percent" val="0"/>
        <cfvo type="formula" val="$O$13-($O$13*0.3)"/>
        <cfvo type="formula" val="$O$13-($O$13*0.2)"/>
      </iconSet>
    </cfRule>
  </conditionalFormatting>
  <conditionalFormatting sqref="AD13">
    <cfRule type="iconSet" priority="349">
      <iconSet>
        <cfvo type="percent" val="0"/>
        <cfvo type="formula" val="#REF!-(#REF!*0.3)"/>
        <cfvo type="formula" val="#REF!-(#REF!*0.2)"/>
      </iconSet>
    </cfRule>
  </conditionalFormatting>
  <conditionalFormatting sqref="AD13">
    <cfRule type="iconSet" priority="348">
      <iconSet>
        <cfvo type="percent" val="0"/>
        <cfvo type="num" val="0.12"/>
        <cfvo type="num" val="0.25"/>
      </iconSet>
    </cfRule>
  </conditionalFormatting>
  <conditionalFormatting sqref="AD13">
    <cfRule type="iconSet" priority="351">
      <iconSet>
        <cfvo type="percent" val="0"/>
        <cfvo type="num" val="0.12"/>
        <cfvo type="num" val="0.25"/>
      </iconSet>
    </cfRule>
  </conditionalFormatting>
  <conditionalFormatting sqref="AD15">
    <cfRule type="iconSet" priority="341">
      <iconSet>
        <cfvo type="percent" val="0"/>
        <cfvo type="formula" val="#REF!-(#REF!*0.3)"/>
        <cfvo type="formula" val="#REF!-(#REF!*0.2)"/>
      </iconSet>
    </cfRule>
  </conditionalFormatting>
  <conditionalFormatting sqref="AD15">
    <cfRule type="iconSet" priority="340">
      <iconSet>
        <cfvo type="percent" val="0"/>
        <cfvo type="num" val="0.12"/>
        <cfvo type="num" val="0.25"/>
      </iconSet>
    </cfRule>
  </conditionalFormatting>
  <conditionalFormatting sqref="AD18">
    <cfRule type="iconSet" priority="339">
      <iconSet>
        <cfvo type="percent" val="0"/>
        <cfvo type="formula" val="#REF!-(#REF!*0.3)"/>
        <cfvo type="formula" val="#REF!-(#REF!*0.2)"/>
      </iconSet>
    </cfRule>
  </conditionalFormatting>
  <conditionalFormatting sqref="AD18">
    <cfRule type="iconSet" priority="338">
      <iconSet>
        <cfvo type="percent" val="0"/>
        <cfvo type="num" val="0.12"/>
        <cfvo type="num" val="0.25"/>
      </iconSet>
    </cfRule>
  </conditionalFormatting>
  <conditionalFormatting sqref="AD14">
    <cfRule type="iconSet" priority="336">
      <iconSet>
        <cfvo type="percent" val="0"/>
        <cfvo type="formula" val="#REF!-(#REF!*0.3)"/>
        <cfvo type="formula" val="#REF!-(#REF!*0.2)"/>
      </iconSet>
    </cfRule>
  </conditionalFormatting>
  <conditionalFormatting sqref="AD14">
    <cfRule type="iconSet" priority="335">
      <iconSet>
        <cfvo type="percent" val="0"/>
        <cfvo type="num" val="0.12"/>
        <cfvo type="num" val="0.25"/>
      </iconSet>
    </cfRule>
  </conditionalFormatting>
  <conditionalFormatting sqref="AD14">
    <cfRule type="iconSet" priority="337">
      <iconSet>
        <cfvo type="percent" val="0"/>
        <cfvo type="num" val="0.12"/>
        <cfvo type="num" val="0.25"/>
      </iconSet>
    </cfRule>
  </conditionalFormatting>
  <conditionalFormatting sqref="AD14">
    <cfRule type="iconSet" priority="342">
      <iconSet>
        <cfvo type="percent" val="0"/>
        <cfvo type="formula" val="#REF!-(#REF!*0.3)"/>
        <cfvo type="formula" val="#REF!-(#REF!*0.2)"/>
      </iconSet>
    </cfRule>
  </conditionalFormatting>
  <conditionalFormatting sqref="AD16">
    <cfRule type="iconSet" priority="333">
      <iconSet>
        <cfvo type="percent" val="0"/>
        <cfvo type="formula" val="#REF!-(#REF!*0.3)"/>
        <cfvo type="formula" val="#REF!-(#REF!*0.2)"/>
      </iconSet>
    </cfRule>
  </conditionalFormatting>
  <conditionalFormatting sqref="AD16">
    <cfRule type="iconSet" priority="332">
      <iconSet>
        <cfvo type="percent" val="0"/>
        <cfvo type="num" val="0.12"/>
        <cfvo type="num" val="0.25"/>
      </iconSet>
    </cfRule>
  </conditionalFormatting>
  <conditionalFormatting sqref="AD16">
    <cfRule type="iconSet" priority="334">
      <iconSet>
        <cfvo type="percent" val="0"/>
        <cfvo type="num" val="0.12"/>
        <cfvo type="num" val="0.25"/>
      </iconSet>
    </cfRule>
  </conditionalFormatting>
  <conditionalFormatting sqref="AD15">
    <cfRule type="iconSet" priority="343">
      <iconSet>
        <cfvo type="percent" val="0"/>
        <cfvo type="formula" val="#REF!-(#REF!*0.3)"/>
        <cfvo type="formula" val="#REF!-(#REF!*0.2)"/>
      </iconSet>
    </cfRule>
  </conditionalFormatting>
  <conditionalFormatting sqref="AD16">
    <cfRule type="iconSet" priority="344">
      <iconSet>
        <cfvo type="percent" val="0"/>
        <cfvo type="formula" val="#REF!-(#REF!*0.3)"/>
        <cfvo type="formula" val="#REF!-(#REF!*0.2)"/>
      </iconSet>
    </cfRule>
  </conditionalFormatting>
  <conditionalFormatting sqref="AD17">
    <cfRule type="iconSet" priority="330">
      <iconSet>
        <cfvo type="percent" val="0"/>
        <cfvo type="formula" val="#REF!-(#REF!*0.3)"/>
        <cfvo type="formula" val="#REF!-(#REF!*0.2)"/>
      </iconSet>
    </cfRule>
  </conditionalFormatting>
  <conditionalFormatting sqref="AD17">
    <cfRule type="iconSet" priority="329">
      <iconSet>
        <cfvo type="percent" val="0"/>
        <cfvo type="num" val="0.12"/>
        <cfvo type="num" val="0.25"/>
      </iconSet>
    </cfRule>
  </conditionalFormatting>
  <conditionalFormatting sqref="AD17">
    <cfRule type="iconSet" priority="331">
      <iconSet>
        <cfvo type="percent" val="0"/>
        <cfvo type="num" val="0.12"/>
        <cfvo type="num" val="0.25"/>
      </iconSet>
    </cfRule>
  </conditionalFormatting>
  <conditionalFormatting sqref="AD17">
    <cfRule type="iconSet" priority="345">
      <iconSet>
        <cfvo type="percent" val="0"/>
        <cfvo type="formula" val="#REF!-(#REF!*0.3)"/>
        <cfvo type="formula" val="#REF!-(#REF!*0.2)"/>
      </iconSet>
    </cfRule>
  </conditionalFormatting>
  <conditionalFormatting sqref="AD18">
    <cfRule type="iconSet" priority="346">
      <iconSet>
        <cfvo type="percent" val="0"/>
        <cfvo type="formula" val="#REF!-(#REF!*0.3)"/>
        <cfvo type="formula" val="#REF!-(#REF!*0.2)"/>
      </iconSet>
    </cfRule>
  </conditionalFormatting>
  <conditionalFormatting sqref="AD18 AD15">
    <cfRule type="iconSet" priority="347">
      <iconSet>
        <cfvo type="percent" val="0"/>
        <cfvo type="num" val="0.12"/>
        <cfvo type="num" val="0.25"/>
      </iconSet>
    </cfRule>
  </conditionalFormatting>
  <conditionalFormatting sqref="AD19:AD21">
    <cfRule type="iconSet" priority="325">
      <iconSet>
        <cfvo type="percent" val="0"/>
        <cfvo type="formula" val="$O$15-($O$15*0.3)"/>
        <cfvo type="formula" val="$O$15-($O$15*0.2)"/>
      </iconSet>
    </cfRule>
  </conditionalFormatting>
  <conditionalFormatting sqref="AD19:AD21">
    <cfRule type="iconSet" priority="326">
      <iconSet>
        <cfvo type="percent" val="0"/>
        <cfvo type="formula" val="#REF!-(#REF!*0.3)"/>
        <cfvo type="formula" val="#REF!-(#REF!*0.2)"/>
      </iconSet>
    </cfRule>
  </conditionalFormatting>
  <conditionalFormatting sqref="AD19:AD21">
    <cfRule type="iconSet" priority="327">
      <iconSet>
        <cfvo type="percent" val="0"/>
        <cfvo type="num" val="0.12"/>
        <cfvo type="num" val="0.25"/>
      </iconSet>
    </cfRule>
  </conditionalFormatting>
  <conditionalFormatting sqref="AD19:AD21">
    <cfRule type="iconSet" priority="328">
      <iconSet>
        <cfvo type="percent" val="0"/>
        <cfvo type="num" val="0.12"/>
        <cfvo type="num" val="0.25"/>
      </iconSet>
    </cfRule>
  </conditionalFormatting>
  <conditionalFormatting sqref="AD22">
    <cfRule type="iconSet" priority="322">
      <iconSet>
        <cfvo type="percent" val="0"/>
        <cfvo type="formula" val="$O$16-($O$16*0.3)"/>
        <cfvo type="formula" val="$O$16-($O$16*0.2)"/>
      </iconSet>
    </cfRule>
  </conditionalFormatting>
  <conditionalFormatting sqref="AD22">
    <cfRule type="iconSet" priority="321">
      <iconSet>
        <cfvo type="percent" val="0"/>
        <cfvo type="formula" val="#REF!-(#REF!*0.3)"/>
        <cfvo type="formula" val="#REF!-(#REF!*0.2)"/>
      </iconSet>
    </cfRule>
  </conditionalFormatting>
  <conditionalFormatting sqref="AD22">
    <cfRule type="iconSet" priority="320">
      <iconSet>
        <cfvo type="percent" val="0"/>
        <cfvo type="num" val="0.12"/>
        <cfvo type="num" val="0.25"/>
      </iconSet>
    </cfRule>
  </conditionalFormatting>
  <conditionalFormatting sqref="AD23">
    <cfRule type="iconSet" priority="319">
      <iconSet>
        <cfvo type="percent" val="0"/>
        <cfvo type="formula" val="#REF!-(#REF!*0.3)"/>
        <cfvo type="formula" val="#REF!-(#REF!*0.2)"/>
      </iconSet>
    </cfRule>
  </conditionalFormatting>
  <conditionalFormatting sqref="AD23">
    <cfRule type="iconSet" priority="318">
      <iconSet>
        <cfvo type="percent" val="0"/>
        <cfvo type="num" val="0.12"/>
        <cfvo type="num" val="0.25"/>
      </iconSet>
    </cfRule>
  </conditionalFormatting>
  <conditionalFormatting sqref="AD23">
    <cfRule type="iconSet" priority="323">
      <iconSet>
        <cfvo type="percent" val="0"/>
        <cfvo type="formula" val="$O$17-($O$17*0.3)"/>
        <cfvo type="formula" val="$O$17-($O$17*0.2)"/>
      </iconSet>
    </cfRule>
  </conditionalFormatting>
  <conditionalFormatting sqref="AD22:AD23">
    <cfRule type="iconSet" priority="324">
      <iconSet>
        <cfvo type="percent" val="0"/>
        <cfvo type="num" val="0.12"/>
        <cfvo type="num" val="0.25"/>
      </iconSet>
    </cfRule>
  </conditionalFormatting>
  <conditionalFormatting sqref="AF13">
    <cfRule type="iconSet" priority="316">
      <iconSet>
        <cfvo type="percent" val="0"/>
        <cfvo type="formula" val="$P$13-($P$13*0.3)"/>
        <cfvo type="formula" val="$P$13-($P$13*0.2)"/>
      </iconSet>
    </cfRule>
  </conditionalFormatting>
  <conditionalFormatting sqref="AF13">
    <cfRule type="iconSet" priority="317">
      <iconSet>
        <cfvo type="percent" val="0"/>
        <cfvo type="num" val="0.37"/>
        <cfvo type="num" val="0.5"/>
      </iconSet>
    </cfRule>
  </conditionalFormatting>
  <conditionalFormatting sqref="AF10">
    <cfRule type="iconSet" priority="314">
      <iconSet>
        <cfvo type="percent" val="0"/>
        <cfvo type="formula" val="$O$11-($O$11*0.3)"/>
        <cfvo type="formula" val="$O$11-($O$11*0.2)"/>
      </iconSet>
    </cfRule>
  </conditionalFormatting>
  <conditionalFormatting sqref="AF10">
    <cfRule type="iconSet" priority="313">
      <iconSet>
        <cfvo type="percent" val="0"/>
        <cfvo type="formula" val="#REF!-(#REF!*0.3)"/>
        <cfvo type="formula" val="#REF!-(#REF!*0.2)"/>
      </iconSet>
    </cfRule>
  </conditionalFormatting>
  <conditionalFormatting sqref="AF10">
    <cfRule type="iconSet" priority="312">
      <iconSet>
        <cfvo type="percent" val="0"/>
        <cfvo type="num" val="0.12"/>
        <cfvo type="num" val="0.25"/>
      </iconSet>
    </cfRule>
  </conditionalFormatting>
  <conditionalFormatting sqref="AF10">
    <cfRule type="iconSet" priority="315">
      <iconSet>
        <cfvo type="percent" val="0"/>
        <cfvo type="num" val="0.12"/>
        <cfvo type="num" val="0.25"/>
      </iconSet>
    </cfRule>
  </conditionalFormatting>
  <conditionalFormatting sqref="AF14">
    <cfRule type="iconSet" priority="306">
      <iconSet>
        <cfvo type="percent" val="0"/>
        <cfvo type="num" val="0.37"/>
        <cfvo type="num" val="0.5"/>
      </iconSet>
    </cfRule>
  </conditionalFormatting>
  <conditionalFormatting sqref="AF14">
    <cfRule type="iconSet" priority="307">
      <iconSet>
        <cfvo type="percent" val="0"/>
        <cfvo type="formula" val="#REF!-(#REF!*0.3)"/>
        <cfvo type="formula" val="#REF!-(#REF!*0.2)"/>
      </iconSet>
    </cfRule>
  </conditionalFormatting>
  <conditionalFormatting sqref="AD24">
    <cfRule type="iconSet" priority="287">
      <iconSet>
        <cfvo type="percent" val="0"/>
        <cfvo type="formula" val="$O$11-($O$11*0.3)"/>
        <cfvo type="formula" val="$O$11-($O$11*0.2)"/>
      </iconSet>
    </cfRule>
  </conditionalFormatting>
  <conditionalFormatting sqref="AD25">
    <cfRule type="iconSet" priority="286">
      <iconSet>
        <cfvo type="percent" val="0"/>
        <cfvo type="formula" val="$O$12-($O$12*0.3)"/>
        <cfvo type="formula" val="$O$12-($O$12*0.2)"/>
      </iconSet>
    </cfRule>
  </conditionalFormatting>
  <conditionalFormatting sqref="AD24">
    <cfRule type="iconSet" priority="285">
      <iconSet>
        <cfvo type="percent" val="0"/>
        <cfvo type="formula" val="#REF!-(#REF!*0.3)"/>
        <cfvo type="formula" val="#REF!-(#REF!*0.2)"/>
      </iconSet>
    </cfRule>
  </conditionalFormatting>
  <conditionalFormatting sqref="AD24">
    <cfRule type="iconSet" priority="284">
      <iconSet>
        <cfvo type="percent" val="0"/>
        <cfvo type="num" val="0.12"/>
        <cfvo type="num" val="0.25"/>
      </iconSet>
    </cfRule>
  </conditionalFormatting>
  <conditionalFormatting sqref="AD25">
    <cfRule type="iconSet" priority="283">
      <iconSet>
        <cfvo type="percent" val="0"/>
        <cfvo type="formula" val="#REF!-(#REF!*0.3)"/>
        <cfvo type="formula" val="#REF!-(#REF!*0.2)"/>
      </iconSet>
    </cfRule>
  </conditionalFormatting>
  <conditionalFormatting sqref="AD25">
    <cfRule type="iconSet" priority="282">
      <iconSet>
        <cfvo type="percent" val="0"/>
        <cfvo type="num" val="0.12"/>
        <cfvo type="num" val="0.25"/>
      </iconSet>
    </cfRule>
  </conditionalFormatting>
  <conditionalFormatting sqref="AD24:AD25">
    <cfRule type="iconSet" priority="288">
      <iconSet>
        <cfvo type="percent" val="0"/>
        <cfvo type="num" val="0.12"/>
        <cfvo type="num" val="0.25"/>
      </iconSet>
    </cfRule>
  </conditionalFormatting>
  <conditionalFormatting sqref="AF26">
    <cfRule type="iconSet" priority="280">
      <iconSet>
        <cfvo type="percent" val="0"/>
        <cfvo type="formula" val="$P$12-($P$12*0.3)"/>
        <cfvo type="formula" val="$P$12-($P$12*0.2)"/>
      </iconSet>
    </cfRule>
  </conditionalFormatting>
  <conditionalFormatting sqref="AF26">
    <cfRule type="iconSet" priority="281">
      <iconSet>
        <cfvo type="percent" val="0"/>
        <cfvo type="num" val="0.37"/>
        <cfvo type="num" val="0.5"/>
      </iconSet>
    </cfRule>
  </conditionalFormatting>
  <conditionalFormatting sqref="AF24">
    <cfRule type="iconSet" priority="278">
      <iconSet>
        <cfvo type="percent" val="0"/>
        <cfvo type="formula" val="$Q$11-($Q$11*0.3)"/>
        <cfvo type="formula" val="$Q$11-($Q$11*0.2)"/>
      </iconSet>
    </cfRule>
  </conditionalFormatting>
  <conditionalFormatting sqref="AF24">
    <cfRule type="iconSet" priority="277">
      <iconSet>
        <cfvo type="percent" val="0"/>
        <cfvo type="num" val="0.62"/>
        <cfvo type="num" val="0.75"/>
      </iconSet>
    </cfRule>
  </conditionalFormatting>
  <conditionalFormatting sqref="AF24">
    <cfRule type="iconSet" priority="279">
      <iconSet>
        <cfvo type="percent" val="0"/>
        <cfvo type="num" val="0.62"/>
        <cfvo type="num" val="0.75"/>
      </iconSet>
    </cfRule>
  </conditionalFormatting>
  <conditionalFormatting sqref="AD26">
    <cfRule type="iconSet" priority="273">
      <iconSet>
        <cfvo type="percent" val="0"/>
        <cfvo type="formula" val="$O$11-($O$11*0.3)"/>
        <cfvo type="formula" val="$O$11-($O$11*0.2)"/>
      </iconSet>
    </cfRule>
  </conditionalFormatting>
  <conditionalFormatting sqref="AD26">
    <cfRule type="iconSet" priority="270">
      <iconSet>
        <cfvo type="percent" val="0"/>
        <cfvo type="formula" val="#REF!-(#REF!*0.3)"/>
        <cfvo type="formula" val="#REF!-(#REF!*0.2)"/>
      </iconSet>
    </cfRule>
  </conditionalFormatting>
  <conditionalFormatting sqref="AD26">
    <cfRule type="iconSet" priority="269">
      <iconSet>
        <cfvo type="percent" val="0"/>
        <cfvo type="num" val="0.12"/>
        <cfvo type="num" val="0.25"/>
      </iconSet>
    </cfRule>
  </conditionalFormatting>
  <conditionalFormatting sqref="AD26">
    <cfRule type="iconSet" priority="274">
      <iconSet>
        <cfvo type="percent" val="0"/>
        <cfvo type="num" val="0.12"/>
        <cfvo type="num" val="0.25"/>
      </iconSet>
    </cfRule>
  </conditionalFormatting>
  <conditionalFormatting sqref="AD27">
    <cfRule type="iconSet" priority="264">
      <iconSet>
        <cfvo type="percent" val="0"/>
        <cfvo type="formula" val="$O$11-($O$11*0.3)"/>
        <cfvo type="formula" val="$O$11-($O$11*0.2)"/>
      </iconSet>
    </cfRule>
  </conditionalFormatting>
  <conditionalFormatting sqref="AF27">
    <cfRule type="iconSet" priority="263">
      <iconSet>
        <cfvo type="percent" val="0"/>
        <cfvo type="formula" val="$P$11-($P$11*0.3)"/>
        <cfvo type="formula" val="$P$11-($P$11*0.2)"/>
      </iconSet>
    </cfRule>
  </conditionalFormatting>
  <conditionalFormatting sqref="AD27">
    <cfRule type="iconSet" priority="261">
      <iconSet>
        <cfvo type="percent" val="0"/>
        <cfvo type="formula" val="#REF!-(#REF!*0.3)"/>
        <cfvo type="formula" val="#REF!-(#REF!*0.2)"/>
      </iconSet>
    </cfRule>
  </conditionalFormatting>
  <conditionalFormatting sqref="AD27">
    <cfRule type="iconSet" priority="260">
      <iconSet>
        <cfvo type="percent" val="0"/>
        <cfvo type="num" val="0.12"/>
        <cfvo type="num" val="0.25"/>
      </iconSet>
    </cfRule>
  </conditionalFormatting>
  <conditionalFormatting sqref="AD27">
    <cfRule type="iconSet" priority="265">
      <iconSet>
        <cfvo type="percent" val="0"/>
        <cfvo type="num" val="0.12"/>
        <cfvo type="num" val="0.25"/>
      </iconSet>
    </cfRule>
  </conditionalFormatting>
  <conditionalFormatting sqref="AF27">
    <cfRule type="iconSet" priority="266">
      <iconSet>
        <cfvo type="percent" val="0"/>
        <cfvo type="num" val="0.37"/>
        <cfvo type="num" val="0.5"/>
      </iconSet>
    </cfRule>
  </conditionalFormatting>
  <conditionalFormatting sqref="AD28">
    <cfRule type="iconSet" priority="255">
      <iconSet>
        <cfvo type="percent" val="0"/>
        <cfvo type="formula" val="$O$12-($O$12*0.3)"/>
        <cfvo type="formula" val="$O$12-($O$12*0.2)"/>
      </iconSet>
    </cfRule>
  </conditionalFormatting>
  <conditionalFormatting sqref="AF28">
    <cfRule type="iconSet" priority="254">
      <iconSet>
        <cfvo type="percent" val="0"/>
        <cfvo type="formula" val="$P$12-($P$12*0.3)"/>
        <cfvo type="formula" val="$P$12-($P$12*0.2)"/>
      </iconSet>
    </cfRule>
  </conditionalFormatting>
  <conditionalFormatting sqref="AD28">
    <cfRule type="iconSet" priority="252">
      <iconSet>
        <cfvo type="percent" val="0"/>
        <cfvo type="formula" val="#REF!-(#REF!*0.3)"/>
        <cfvo type="formula" val="#REF!-(#REF!*0.2)"/>
      </iconSet>
    </cfRule>
  </conditionalFormatting>
  <conditionalFormatting sqref="AD28">
    <cfRule type="iconSet" priority="251">
      <iconSet>
        <cfvo type="percent" val="0"/>
        <cfvo type="num" val="0.12"/>
        <cfvo type="num" val="0.25"/>
      </iconSet>
    </cfRule>
  </conditionalFormatting>
  <conditionalFormatting sqref="AD28">
    <cfRule type="iconSet" priority="256">
      <iconSet>
        <cfvo type="percent" val="0"/>
        <cfvo type="num" val="0.12"/>
        <cfvo type="num" val="0.25"/>
      </iconSet>
    </cfRule>
  </conditionalFormatting>
  <conditionalFormatting sqref="AF28">
    <cfRule type="iconSet" priority="257">
      <iconSet>
        <cfvo type="percent" val="0"/>
        <cfvo type="num" val="0.37"/>
        <cfvo type="num" val="0.5"/>
      </iconSet>
    </cfRule>
  </conditionalFormatting>
  <conditionalFormatting sqref="AD29">
    <cfRule type="iconSet" priority="246">
      <iconSet>
        <cfvo type="percent" val="0"/>
        <cfvo type="formula" val="$O$11-($O$11*0.3)"/>
        <cfvo type="formula" val="$O$11-($O$11*0.2)"/>
      </iconSet>
    </cfRule>
  </conditionalFormatting>
  <conditionalFormatting sqref="AD30">
    <cfRule type="iconSet" priority="243">
      <iconSet>
        <cfvo type="percent" val="0"/>
        <cfvo type="formula" val="$O$13-($O$13*0.3)"/>
        <cfvo type="formula" val="$O$13-($O$13*0.2)"/>
      </iconSet>
    </cfRule>
  </conditionalFormatting>
  <conditionalFormatting sqref="AH30">
    <cfRule type="iconSet" priority="241">
      <iconSet>
        <cfvo type="percent" val="0"/>
        <cfvo type="formula" val="$Q$13-($Q$13*0.3)"/>
        <cfvo type="formula" val="$Q$13-($Q$13*0.2)"/>
      </iconSet>
    </cfRule>
  </conditionalFormatting>
  <conditionalFormatting sqref="AD29">
    <cfRule type="iconSet" priority="240">
      <iconSet>
        <cfvo type="percent" val="0"/>
        <cfvo type="formula" val="#REF!-(#REF!*0.3)"/>
        <cfvo type="formula" val="#REF!-(#REF!*0.2)"/>
      </iconSet>
    </cfRule>
  </conditionalFormatting>
  <conditionalFormatting sqref="AD29">
    <cfRule type="iconSet" priority="239">
      <iconSet>
        <cfvo type="percent" val="0"/>
        <cfvo type="num" val="0.12"/>
        <cfvo type="num" val="0.25"/>
      </iconSet>
    </cfRule>
  </conditionalFormatting>
  <conditionalFormatting sqref="AD30">
    <cfRule type="iconSet" priority="238">
      <iconSet>
        <cfvo type="percent" val="0"/>
        <cfvo type="formula" val="#REF!-(#REF!*0.3)"/>
        <cfvo type="formula" val="#REF!-(#REF!*0.2)"/>
      </iconSet>
    </cfRule>
  </conditionalFormatting>
  <conditionalFormatting sqref="AD30">
    <cfRule type="iconSet" priority="237">
      <iconSet>
        <cfvo type="percent" val="0"/>
        <cfvo type="num" val="0.12"/>
        <cfvo type="num" val="0.25"/>
      </iconSet>
    </cfRule>
  </conditionalFormatting>
  <conditionalFormatting sqref="AH30">
    <cfRule type="iconSet" priority="235">
      <iconSet>
        <cfvo type="percent" val="0"/>
        <cfvo type="num" val="0.62"/>
        <cfvo type="num" val="0.75"/>
      </iconSet>
    </cfRule>
  </conditionalFormatting>
  <conditionalFormatting sqref="AD29:AD30">
    <cfRule type="iconSet" priority="247">
      <iconSet>
        <cfvo type="percent" val="0"/>
        <cfvo type="num" val="0.12"/>
        <cfvo type="num" val="0.25"/>
      </iconSet>
    </cfRule>
  </conditionalFormatting>
  <conditionalFormatting sqref="AH30">
    <cfRule type="iconSet" priority="249">
      <iconSet>
        <cfvo type="percent" val="0"/>
        <cfvo type="num" val="0.62"/>
        <cfvo type="num" val="0.75"/>
      </iconSet>
    </cfRule>
  </conditionalFormatting>
  <conditionalFormatting sqref="AD31">
    <cfRule type="iconSet" priority="231">
      <iconSet>
        <cfvo type="percent" val="0"/>
        <cfvo type="formula" val="$O$14-($O$14*0.3)"/>
        <cfvo type="formula" val="$O$14-($O$14*0.2)"/>
      </iconSet>
    </cfRule>
  </conditionalFormatting>
  <conditionalFormatting sqref="AH31:AH49">
    <cfRule type="iconSet" priority="229">
      <iconSet>
        <cfvo type="percent" val="0"/>
        <cfvo type="formula" val="$Q$14-($Q$14*0.3)"/>
        <cfvo type="formula" val="$Q$14-($Q$14*0.2)"/>
      </iconSet>
    </cfRule>
  </conditionalFormatting>
  <conditionalFormatting sqref="AD31">
    <cfRule type="iconSet" priority="228">
      <iconSet>
        <cfvo type="percent" val="0"/>
        <cfvo type="formula" val="#REF!-(#REF!*0.3)"/>
        <cfvo type="formula" val="#REF!-(#REF!*0.2)"/>
      </iconSet>
    </cfRule>
  </conditionalFormatting>
  <conditionalFormatting sqref="AD31">
    <cfRule type="iconSet" priority="227">
      <iconSet>
        <cfvo type="percent" val="0"/>
        <cfvo type="num" val="0.12"/>
        <cfvo type="num" val="0.25"/>
      </iconSet>
    </cfRule>
  </conditionalFormatting>
  <conditionalFormatting sqref="AH31:AH49">
    <cfRule type="iconSet" priority="226">
      <iconSet>
        <cfvo type="percent" val="0"/>
        <cfvo type="num" val="0.62"/>
        <cfvo type="num" val="0.75"/>
      </iconSet>
    </cfRule>
  </conditionalFormatting>
  <conditionalFormatting sqref="AD31">
    <cfRule type="iconSet" priority="232">
      <iconSet>
        <cfvo type="percent" val="0"/>
        <cfvo type="num" val="0.12"/>
        <cfvo type="num" val="0.25"/>
      </iconSet>
    </cfRule>
  </conditionalFormatting>
  <conditionalFormatting sqref="AH31:AH49">
    <cfRule type="iconSet" priority="234">
      <iconSet>
        <cfvo type="percent" val="0"/>
        <cfvo type="num" val="0.62"/>
        <cfvo type="num" val="0.75"/>
      </iconSet>
    </cfRule>
  </conditionalFormatting>
  <conditionalFormatting sqref="AD32:AD33">
    <cfRule type="iconSet" priority="222">
      <iconSet>
        <cfvo type="percent" val="0"/>
        <cfvo type="formula" val="#REF!-(#REF!*0.3)"/>
        <cfvo type="formula" val="#REF!-(#REF!*0.2)"/>
      </iconSet>
    </cfRule>
  </conditionalFormatting>
  <conditionalFormatting sqref="AD32:AD33">
    <cfRule type="iconSet" priority="221">
      <iconSet>
        <cfvo type="percent" val="0"/>
        <cfvo type="num" val="0.12"/>
        <cfvo type="num" val="0.25"/>
      </iconSet>
    </cfRule>
  </conditionalFormatting>
  <conditionalFormatting sqref="AD32:AD33">
    <cfRule type="iconSet" priority="223">
      <iconSet>
        <cfvo type="percent" val="0"/>
        <cfvo type="formula" val="#REF!-(#REF!*0.3)"/>
        <cfvo type="formula" val="#REF!-(#REF!*0.2)"/>
      </iconSet>
    </cfRule>
  </conditionalFormatting>
  <conditionalFormatting sqref="AD34">
    <cfRule type="iconSet" priority="219">
      <iconSet>
        <cfvo type="percent" val="0"/>
        <cfvo type="formula" val="#REF!-(#REF!*0.3)"/>
        <cfvo type="formula" val="#REF!-(#REF!*0.2)"/>
      </iconSet>
    </cfRule>
  </conditionalFormatting>
  <conditionalFormatting sqref="AD34">
    <cfRule type="iconSet" priority="220">
      <iconSet>
        <cfvo type="percent" val="0"/>
        <cfvo type="num" val="0.37"/>
        <cfvo type="num" val="0.5"/>
      </iconSet>
    </cfRule>
  </conditionalFormatting>
  <conditionalFormatting sqref="AD35">
    <cfRule type="iconSet" priority="217">
      <iconSet>
        <cfvo type="percent" val="0"/>
        <cfvo type="formula" val="#REF!-(#REF!*0.3)"/>
        <cfvo type="formula" val="#REF!-(#REF!*0.2)"/>
      </iconSet>
    </cfRule>
  </conditionalFormatting>
  <conditionalFormatting sqref="AD35">
    <cfRule type="iconSet" priority="218">
      <iconSet>
        <cfvo type="percent" val="0"/>
        <cfvo type="num" val="0.37"/>
        <cfvo type="num" val="0.5"/>
      </iconSet>
    </cfRule>
  </conditionalFormatting>
  <conditionalFormatting sqref="AD11">
    <cfRule type="iconSet" priority="216">
      <iconSet>
        <cfvo type="percent" val="0"/>
        <cfvo type="formula" val="$O$11-($O$11*0.3)"/>
        <cfvo type="formula" val="$O$11-($O$11*0.2)"/>
      </iconSet>
    </cfRule>
  </conditionalFormatting>
  <conditionalFormatting sqref="AD11">
    <cfRule type="iconSet" priority="215">
      <iconSet>
        <cfvo type="percent" val="0"/>
        <cfvo type="formula" val="#REF!-(#REF!*0.3)"/>
        <cfvo type="formula" val="#REF!-(#REF!*0.2)"/>
      </iconSet>
    </cfRule>
  </conditionalFormatting>
  <conditionalFormatting sqref="AD11">
    <cfRule type="iconSet" priority="214">
      <iconSet>
        <cfvo type="percent" val="0"/>
        <cfvo type="num" val="0.12"/>
        <cfvo type="num" val="0.25"/>
      </iconSet>
    </cfRule>
  </conditionalFormatting>
  <conditionalFormatting sqref="AF30">
    <cfRule type="iconSet" priority="212">
      <iconSet>
        <cfvo type="percent" val="0"/>
        <cfvo type="formula" val="$O$13-($O$13*0.3)"/>
        <cfvo type="formula" val="$O$13-($O$13*0.2)"/>
      </iconSet>
    </cfRule>
  </conditionalFormatting>
  <conditionalFormatting sqref="AF30">
    <cfRule type="iconSet" priority="211">
      <iconSet>
        <cfvo type="percent" val="0"/>
        <cfvo type="formula" val="#REF!-(#REF!*0.3)"/>
        <cfvo type="formula" val="#REF!-(#REF!*0.2)"/>
      </iconSet>
    </cfRule>
  </conditionalFormatting>
  <conditionalFormatting sqref="AF30">
    <cfRule type="iconSet" priority="210">
      <iconSet>
        <cfvo type="percent" val="0"/>
        <cfvo type="num" val="0.12"/>
        <cfvo type="num" val="0.25"/>
      </iconSet>
    </cfRule>
  </conditionalFormatting>
  <conditionalFormatting sqref="AF30">
    <cfRule type="iconSet" priority="213">
      <iconSet>
        <cfvo type="percent" val="0"/>
        <cfvo type="num" val="0.12"/>
        <cfvo type="num" val="0.25"/>
      </iconSet>
    </cfRule>
  </conditionalFormatting>
  <conditionalFormatting sqref="AF31">
    <cfRule type="iconSet" priority="208">
      <iconSet>
        <cfvo type="percent" val="0"/>
        <cfvo type="formula" val="$O$13-($O$13*0.3)"/>
        <cfvo type="formula" val="$O$13-($O$13*0.2)"/>
      </iconSet>
    </cfRule>
  </conditionalFormatting>
  <conditionalFormatting sqref="AF31">
    <cfRule type="iconSet" priority="207">
      <iconSet>
        <cfvo type="percent" val="0"/>
        <cfvo type="formula" val="#REF!-(#REF!*0.3)"/>
        <cfvo type="formula" val="#REF!-(#REF!*0.2)"/>
      </iconSet>
    </cfRule>
  </conditionalFormatting>
  <conditionalFormatting sqref="AF31">
    <cfRule type="iconSet" priority="206">
      <iconSet>
        <cfvo type="percent" val="0"/>
        <cfvo type="num" val="0.12"/>
        <cfvo type="num" val="0.25"/>
      </iconSet>
    </cfRule>
  </conditionalFormatting>
  <conditionalFormatting sqref="AF31">
    <cfRule type="iconSet" priority="209">
      <iconSet>
        <cfvo type="percent" val="0"/>
        <cfvo type="num" val="0.12"/>
        <cfvo type="num" val="0.25"/>
      </iconSet>
    </cfRule>
  </conditionalFormatting>
  <conditionalFormatting sqref="AF32">
    <cfRule type="iconSet" priority="204">
      <iconSet>
        <cfvo type="percent" val="0"/>
        <cfvo type="formula" val="$O$13-($O$13*0.3)"/>
        <cfvo type="formula" val="$O$13-($O$13*0.2)"/>
      </iconSet>
    </cfRule>
  </conditionalFormatting>
  <conditionalFormatting sqref="AF32">
    <cfRule type="iconSet" priority="203">
      <iconSet>
        <cfvo type="percent" val="0"/>
        <cfvo type="formula" val="#REF!-(#REF!*0.3)"/>
        <cfvo type="formula" val="#REF!-(#REF!*0.2)"/>
      </iconSet>
    </cfRule>
  </conditionalFormatting>
  <conditionalFormatting sqref="AF32">
    <cfRule type="iconSet" priority="202">
      <iconSet>
        <cfvo type="percent" val="0"/>
        <cfvo type="num" val="0.12"/>
        <cfvo type="num" val="0.25"/>
      </iconSet>
    </cfRule>
  </conditionalFormatting>
  <conditionalFormatting sqref="AF32">
    <cfRule type="iconSet" priority="205">
      <iconSet>
        <cfvo type="percent" val="0"/>
        <cfvo type="num" val="0.12"/>
        <cfvo type="num" val="0.25"/>
      </iconSet>
    </cfRule>
  </conditionalFormatting>
  <conditionalFormatting sqref="AF33">
    <cfRule type="iconSet" priority="200">
      <iconSet>
        <cfvo type="percent" val="0"/>
        <cfvo type="formula" val="$O$13-($O$13*0.3)"/>
        <cfvo type="formula" val="$O$13-($O$13*0.2)"/>
      </iconSet>
    </cfRule>
  </conditionalFormatting>
  <conditionalFormatting sqref="AF33">
    <cfRule type="iconSet" priority="199">
      <iconSet>
        <cfvo type="percent" val="0"/>
        <cfvo type="formula" val="#REF!-(#REF!*0.3)"/>
        <cfvo type="formula" val="#REF!-(#REF!*0.2)"/>
      </iconSet>
    </cfRule>
  </conditionalFormatting>
  <conditionalFormatting sqref="AF33">
    <cfRule type="iconSet" priority="198">
      <iconSet>
        <cfvo type="percent" val="0"/>
        <cfvo type="num" val="0.12"/>
        <cfvo type="num" val="0.25"/>
      </iconSet>
    </cfRule>
  </conditionalFormatting>
  <conditionalFormatting sqref="AF33">
    <cfRule type="iconSet" priority="201">
      <iconSet>
        <cfvo type="percent" val="0"/>
        <cfvo type="num" val="0.12"/>
        <cfvo type="num" val="0.25"/>
      </iconSet>
    </cfRule>
  </conditionalFormatting>
  <conditionalFormatting sqref="AF34">
    <cfRule type="iconSet" priority="196">
      <iconSet>
        <cfvo type="percent" val="0"/>
        <cfvo type="formula" val="$O$13-($O$13*0.3)"/>
        <cfvo type="formula" val="$O$13-($O$13*0.2)"/>
      </iconSet>
    </cfRule>
  </conditionalFormatting>
  <conditionalFormatting sqref="AF34">
    <cfRule type="iconSet" priority="195">
      <iconSet>
        <cfvo type="percent" val="0"/>
        <cfvo type="formula" val="#REF!-(#REF!*0.3)"/>
        <cfvo type="formula" val="#REF!-(#REF!*0.2)"/>
      </iconSet>
    </cfRule>
  </conditionalFormatting>
  <conditionalFormatting sqref="AF34">
    <cfRule type="iconSet" priority="194">
      <iconSet>
        <cfvo type="percent" val="0"/>
        <cfvo type="num" val="0.12"/>
        <cfvo type="num" val="0.25"/>
      </iconSet>
    </cfRule>
  </conditionalFormatting>
  <conditionalFormatting sqref="AF34">
    <cfRule type="iconSet" priority="197">
      <iconSet>
        <cfvo type="percent" val="0"/>
        <cfvo type="num" val="0.12"/>
        <cfvo type="num" val="0.25"/>
      </iconSet>
    </cfRule>
  </conditionalFormatting>
  <conditionalFormatting sqref="AF35">
    <cfRule type="iconSet" priority="192">
      <iconSet>
        <cfvo type="percent" val="0"/>
        <cfvo type="formula" val="$O$13-($O$13*0.3)"/>
        <cfvo type="formula" val="$O$13-($O$13*0.2)"/>
      </iconSet>
    </cfRule>
  </conditionalFormatting>
  <conditionalFormatting sqref="AF35">
    <cfRule type="iconSet" priority="191">
      <iconSet>
        <cfvo type="percent" val="0"/>
        <cfvo type="formula" val="#REF!-(#REF!*0.3)"/>
        <cfvo type="formula" val="#REF!-(#REF!*0.2)"/>
      </iconSet>
    </cfRule>
  </conditionalFormatting>
  <conditionalFormatting sqref="AF35">
    <cfRule type="iconSet" priority="190">
      <iconSet>
        <cfvo type="percent" val="0"/>
        <cfvo type="num" val="0.12"/>
        <cfvo type="num" val="0.25"/>
      </iconSet>
    </cfRule>
  </conditionalFormatting>
  <conditionalFormatting sqref="AF35">
    <cfRule type="iconSet" priority="193">
      <iconSet>
        <cfvo type="percent" val="0"/>
        <cfvo type="num" val="0.12"/>
        <cfvo type="num" val="0.25"/>
      </iconSet>
    </cfRule>
  </conditionalFormatting>
  <conditionalFormatting sqref="AF29">
    <cfRule type="iconSet" priority="188">
      <iconSet>
        <cfvo type="percent" val="0"/>
        <cfvo type="formula" val="$O$13-($O$13*0.3)"/>
        <cfvo type="formula" val="$O$13-($O$13*0.2)"/>
      </iconSet>
    </cfRule>
  </conditionalFormatting>
  <conditionalFormatting sqref="AF29">
    <cfRule type="iconSet" priority="187">
      <iconSet>
        <cfvo type="percent" val="0"/>
        <cfvo type="formula" val="#REF!-(#REF!*0.3)"/>
        <cfvo type="formula" val="#REF!-(#REF!*0.2)"/>
      </iconSet>
    </cfRule>
  </conditionalFormatting>
  <conditionalFormatting sqref="AF29">
    <cfRule type="iconSet" priority="186">
      <iconSet>
        <cfvo type="percent" val="0"/>
        <cfvo type="num" val="0.12"/>
        <cfvo type="num" val="0.25"/>
      </iconSet>
    </cfRule>
  </conditionalFormatting>
  <conditionalFormatting sqref="AF29">
    <cfRule type="iconSet" priority="189">
      <iconSet>
        <cfvo type="percent" val="0"/>
        <cfvo type="num" val="0.12"/>
        <cfvo type="num" val="0.25"/>
      </iconSet>
    </cfRule>
  </conditionalFormatting>
  <conditionalFormatting sqref="AF25">
    <cfRule type="iconSet" priority="180">
      <iconSet>
        <cfvo type="percent" val="0"/>
        <cfvo type="formula" val="$O$13-($O$13*0.3)"/>
        <cfvo type="formula" val="$O$13-($O$13*0.2)"/>
      </iconSet>
    </cfRule>
  </conditionalFormatting>
  <conditionalFormatting sqref="AF25">
    <cfRule type="iconSet" priority="179">
      <iconSet>
        <cfvo type="percent" val="0"/>
        <cfvo type="formula" val="#REF!-(#REF!*0.3)"/>
        <cfvo type="formula" val="#REF!-(#REF!*0.2)"/>
      </iconSet>
    </cfRule>
  </conditionalFormatting>
  <conditionalFormatting sqref="AF25">
    <cfRule type="iconSet" priority="178">
      <iconSet>
        <cfvo type="percent" val="0"/>
        <cfvo type="num" val="0.12"/>
        <cfvo type="num" val="0.25"/>
      </iconSet>
    </cfRule>
  </conditionalFormatting>
  <conditionalFormatting sqref="AF25">
    <cfRule type="iconSet" priority="181">
      <iconSet>
        <cfvo type="percent" val="0"/>
        <cfvo type="num" val="0.12"/>
        <cfvo type="num" val="0.25"/>
      </iconSet>
    </cfRule>
  </conditionalFormatting>
  <conditionalFormatting sqref="AF12">
    <cfRule type="iconSet" priority="176">
      <iconSet>
        <cfvo type="percent" val="0"/>
        <cfvo type="formula" val="$O$11-($O$11*0.3)"/>
        <cfvo type="formula" val="$O$11-($O$11*0.2)"/>
      </iconSet>
    </cfRule>
  </conditionalFormatting>
  <conditionalFormatting sqref="AF12">
    <cfRule type="iconSet" priority="175">
      <iconSet>
        <cfvo type="percent" val="0"/>
        <cfvo type="formula" val="#REF!-(#REF!*0.3)"/>
        <cfvo type="formula" val="#REF!-(#REF!*0.2)"/>
      </iconSet>
    </cfRule>
  </conditionalFormatting>
  <conditionalFormatting sqref="AF12">
    <cfRule type="iconSet" priority="174">
      <iconSet>
        <cfvo type="percent" val="0"/>
        <cfvo type="num" val="0.12"/>
        <cfvo type="num" val="0.25"/>
      </iconSet>
    </cfRule>
  </conditionalFormatting>
  <conditionalFormatting sqref="AF12">
    <cfRule type="iconSet" priority="177">
      <iconSet>
        <cfvo type="percent" val="0"/>
        <cfvo type="num" val="0.12"/>
        <cfvo type="num" val="0.25"/>
      </iconSet>
    </cfRule>
  </conditionalFormatting>
  <conditionalFormatting sqref="AF15">
    <cfRule type="iconSet" priority="172">
      <iconSet>
        <cfvo type="percent" val="0"/>
        <cfvo type="formula" val="$O$11-($O$11*0.3)"/>
        <cfvo type="formula" val="$O$11-($O$11*0.2)"/>
      </iconSet>
    </cfRule>
  </conditionalFormatting>
  <conditionalFormatting sqref="AF15">
    <cfRule type="iconSet" priority="171">
      <iconSet>
        <cfvo type="percent" val="0"/>
        <cfvo type="formula" val="#REF!-(#REF!*0.3)"/>
        <cfvo type="formula" val="#REF!-(#REF!*0.2)"/>
      </iconSet>
    </cfRule>
  </conditionalFormatting>
  <conditionalFormatting sqref="AF15">
    <cfRule type="iconSet" priority="170">
      <iconSet>
        <cfvo type="percent" val="0"/>
        <cfvo type="num" val="0.12"/>
        <cfvo type="num" val="0.25"/>
      </iconSet>
    </cfRule>
  </conditionalFormatting>
  <conditionalFormatting sqref="AF15">
    <cfRule type="iconSet" priority="173">
      <iconSet>
        <cfvo type="percent" val="0"/>
        <cfvo type="num" val="0.12"/>
        <cfvo type="num" val="0.25"/>
      </iconSet>
    </cfRule>
  </conditionalFormatting>
  <conditionalFormatting sqref="AF16">
    <cfRule type="iconSet" priority="168">
      <iconSet>
        <cfvo type="percent" val="0"/>
        <cfvo type="formula" val="$O$11-($O$11*0.3)"/>
        <cfvo type="formula" val="$O$11-($O$11*0.2)"/>
      </iconSet>
    </cfRule>
  </conditionalFormatting>
  <conditionalFormatting sqref="AF16">
    <cfRule type="iconSet" priority="167">
      <iconSet>
        <cfvo type="percent" val="0"/>
        <cfvo type="formula" val="#REF!-(#REF!*0.3)"/>
        <cfvo type="formula" val="#REF!-(#REF!*0.2)"/>
      </iconSet>
    </cfRule>
  </conditionalFormatting>
  <conditionalFormatting sqref="AF16">
    <cfRule type="iconSet" priority="166">
      <iconSet>
        <cfvo type="percent" val="0"/>
        <cfvo type="num" val="0.12"/>
        <cfvo type="num" val="0.25"/>
      </iconSet>
    </cfRule>
  </conditionalFormatting>
  <conditionalFormatting sqref="AF16">
    <cfRule type="iconSet" priority="169">
      <iconSet>
        <cfvo type="percent" val="0"/>
        <cfvo type="num" val="0.12"/>
        <cfvo type="num" val="0.25"/>
      </iconSet>
    </cfRule>
  </conditionalFormatting>
  <conditionalFormatting sqref="AF17">
    <cfRule type="iconSet" priority="164">
      <iconSet>
        <cfvo type="percent" val="0"/>
        <cfvo type="formula" val="$O$11-($O$11*0.3)"/>
        <cfvo type="formula" val="$O$11-($O$11*0.2)"/>
      </iconSet>
    </cfRule>
  </conditionalFormatting>
  <conditionalFormatting sqref="AF17">
    <cfRule type="iconSet" priority="163">
      <iconSet>
        <cfvo type="percent" val="0"/>
        <cfvo type="formula" val="#REF!-(#REF!*0.3)"/>
        <cfvo type="formula" val="#REF!-(#REF!*0.2)"/>
      </iconSet>
    </cfRule>
  </conditionalFormatting>
  <conditionalFormatting sqref="AF17">
    <cfRule type="iconSet" priority="162">
      <iconSet>
        <cfvo type="percent" val="0"/>
        <cfvo type="num" val="0.12"/>
        <cfvo type="num" val="0.25"/>
      </iconSet>
    </cfRule>
  </conditionalFormatting>
  <conditionalFormatting sqref="AF17">
    <cfRule type="iconSet" priority="165">
      <iconSet>
        <cfvo type="percent" val="0"/>
        <cfvo type="num" val="0.12"/>
        <cfvo type="num" val="0.25"/>
      </iconSet>
    </cfRule>
  </conditionalFormatting>
  <conditionalFormatting sqref="AF18">
    <cfRule type="iconSet" priority="160">
      <iconSet>
        <cfvo type="percent" val="0"/>
        <cfvo type="formula" val="$O$11-($O$11*0.3)"/>
        <cfvo type="formula" val="$O$11-($O$11*0.2)"/>
      </iconSet>
    </cfRule>
  </conditionalFormatting>
  <conditionalFormatting sqref="AF18">
    <cfRule type="iconSet" priority="159">
      <iconSet>
        <cfvo type="percent" val="0"/>
        <cfvo type="formula" val="#REF!-(#REF!*0.3)"/>
        <cfvo type="formula" val="#REF!-(#REF!*0.2)"/>
      </iconSet>
    </cfRule>
  </conditionalFormatting>
  <conditionalFormatting sqref="AF18">
    <cfRule type="iconSet" priority="158">
      <iconSet>
        <cfvo type="percent" val="0"/>
        <cfvo type="num" val="0.12"/>
        <cfvo type="num" val="0.25"/>
      </iconSet>
    </cfRule>
  </conditionalFormatting>
  <conditionalFormatting sqref="AF18">
    <cfRule type="iconSet" priority="161">
      <iconSet>
        <cfvo type="percent" val="0"/>
        <cfvo type="num" val="0.12"/>
        <cfvo type="num" val="0.25"/>
      </iconSet>
    </cfRule>
  </conditionalFormatting>
  <conditionalFormatting sqref="AF19">
    <cfRule type="iconSet" priority="156">
      <iconSet>
        <cfvo type="percent" val="0"/>
        <cfvo type="formula" val="$O$11-($O$11*0.3)"/>
        <cfvo type="formula" val="$O$11-($O$11*0.2)"/>
      </iconSet>
    </cfRule>
  </conditionalFormatting>
  <conditionalFormatting sqref="AF19">
    <cfRule type="iconSet" priority="155">
      <iconSet>
        <cfvo type="percent" val="0"/>
        <cfvo type="formula" val="#REF!-(#REF!*0.3)"/>
        <cfvo type="formula" val="#REF!-(#REF!*0.2)"/>
      </iconSet>
    </cfRule>
  </conditionalFormatting>
  <conditionalFormatting sqref="AF19">
    <cfRule type="iconSet" priority="154">
      <iconSet>
        <cfvo type="percent" val="0"/>
        <cfvo type="num" val="0.12"/>
        <cfvo type="num" val="0.25"/>
      </iconSet>
    </cfRule>
  </conditionalFormatting>
  <conditionalFormatting sqref="AF19">
    <cfRule type="iconSet" priority="157">
      <iconSet>
        <cfvo type="percent" val="0"/>
        <cfvo type="num" val="0.12"/>
        <cfvo type="num" val="0.25"/>
      </iconSet>
    </cfRule>
  </conditionalFormatting>
  <conditionalFormatting sqref="AF20">
    <cfRule type="iconSet" priority="152">
      <iconSet>
        <cfvo type="percent" val="0"/>
        <cfvo type="formula" val="$O$11-($O$11*0.3)"/>
        <cfvo type="formula" val="$O$11-($O$11*0.2)"/>
      </iconSet>
    </cfRule>
  </conditionalFormatting>
  <conditionalFormatting sqref="AF20">
    <cfRule type="iconSet" priority="151">
      <iconSet>
        <cfvo type="percent" val="0"/>
        <cfvo type="formula" val="#REF!-(#REF!*0.3)"/>
        <cfvo type="formula" val="#REF!-(#REF!*0.2)"/>
      </iconSet>
    </cfRule>
  </conditionalFormatting>
  <conditionalFormatting sqref="AF20">
    <cfRule type="iconSet" priority="150">
      <iconSet>
        <cfvo type="percent" val="0"/>
        <cfvo type="num" val="0.12"/>
        <cfvo type="num" val="0.25"/>
      </iconSet>
    </cfRule>
  </conditionalFormatting>
  <conditionalFormatting sqref="AF20">
    <cfRule type="iconSet" priority="153">
      <iconSet>
        <cfvo type="percent" val="0"/>
        <cfvo type="num" val="0.12"/>
        <cfvo type="num" val="0.25"/>
      </iconSet>
    </cfRule>
  </conditionalFormatting>
  <conditionalFormatting sqref="AF21">
    <cfRule type="iconSet" priority="148">
      <iconSet>
        <cfvo type="percent" val="0"/>
        <cfvo type="formula" val="$O$11-($O$11*0.3)"/>
        <cfvo type="formula" val="$O$11-($O$11*0.2)"/>
      </iconSet>
    </cfRule>
  </conditionalFormatting>
  <conditionalFormatting sqref="AF21">
    <cfRule type="iconSet" priority="147">
      <iconSet>
        <cfvo type="percent" val="0"/>
        <cfvo type="formula" val="#REF!-(#REF!*0.3)"/>
        <cfvo type="formula" val="#REF!-(#REF!*0.2)"/>
      </iconSet>
    </cfRule>
  </conditionalFormatting>
  <conditionalFormatting sqref="AF21">
    <cfRule type="iconSet" priority="146">
      <iconSet>
        <cfvo type="percent" val="0"/>
        <cfvo type="num" val="0.12"/>
        <cfvo type="num" val="0.25"/>
      </iconSet>
    </cfRule>
  </conditionalFormatting>
  <conditionalFormatting sqref="AF21">
    <cfRule type="iconSet" priority="149">
      <iconSet>
        <cfvo type="percent" val="0"/>
        <cfvo type="num" val="0.12"/>
        <cfvo type="num" val="0.25"/>
      </iconSet>
    </cfRule>
  </conditionalFormatting>
  <conditionalFormatting sqref="AH10:AH29">
    <cfRule type="iconSet" priority="112">
      <iconSet>
        <cfvo type="percent" val="0"/>
        <cfvo type="formula" val="$O$13-($O$13*0.3)"/>
        <cfvo type="formula" val="$O$13-($O$13*0.2)"/>
      </iconSet>
    </cfRule>
  </conditionalFormatting>
  <conditionalFormatting sqref="AH10:AH29">
    <cfRule type="iconSet" priority="111">
      <iconSet>
        <cfvo type="percent" val="0"/>
        <cfvo type="formula" val="#REF!-(#REF!*0.3)"/>
        <cfvo type="formula" val="#REF!-(#REF!*0.2)"/>
      </iconSet>
    </cfRule>
  </conditionalFormatting>
  <conditionalFormatting sqref="AH10:AH29">
    <cfRule type="iconSet" priority="110">
      <iconSet>
        <cfvo type="percent" val="0"/>
        <cfvo type="num" val="0.12"/>
        <cfvo type="num" val="0.25"/>
      </iconSet>
    </cfRule>
  </conditionalFormatting>
  <conditionalFormatting sqref="AH10:AH29">
    <cfRule type="iconSet" priority="113">
      <iconSet>
        <cfvo type="percent" val="0"/>
        <cfvo type="num" val="0.12"/>
        <cfvo type="num" val="0.25"/>
      </iconSet>
    </cfRule>
  </conditionalFormatting>
  <conditionalFormatting sqref="AF42">
    <cfRule type="iconSet" priority="105">
      <iconSet>
        <cfvo type="percent" val="0"/>
        <cfvo type="formula" val="$P$11-($P$11*0.3)"/>
        <cfvo type="formula" val="$P$11-($P$11*0.2)"/>
      </iconSet>
    </cfRule>
  </conditionalFormatting>
  <conditionalFormatting sqref="AD43">
    <cfRule type="iconSet" priority="102">
      <iconSet>
        <cfvo type="percent" val="0"/>
        <cfvo type="formula" val="#REF!-(#REF!*0.3)"/>
        <cfvo type="formula" val="#REF!-(#REF!*0.2)"/>
      </iconSet>
    </cfRule>
  </conditionalFormatting>
  <conditionalFormatting sqref="AD43">
    <cfRule type="iconSet" priority="101">
      <iconSet>
        <cfvo type="percent" val="0"/>
        <cfvo type="num" val="0.12"/>
        <cfvo type="num" val="0.25"/>
      </iconSet>
    </cfRule>
  </conditionalFormatting>
  <conditionalFormatting sqref="AD43">
    <cfRule type="iconSet" priority="107">
      <iconSet>
        <cfvo type="percent" val="0"/>
        <cfvo type="formula" val="#REF!-(#REF!*0.3)"/>
        <cfvo type="formula" val="#REF!-(#REF!*0.2)"/>
      </iconSet>
    </cfRule>
  </conditionalFormatting>
  <conditionalFormatting sqref="AD43">
    <cfRule type="iconSet" priority="108">
      <iconSet>
        <cfvo type="percent" val="0"/>
        <cfvo type="num" val="0.12"/>
        <cfvo type="num" val="0.25"/>
      </iconSet>
    </cfRule>
  </conditionalFormatting>
  <conditionalFormatting sqref="AF42">
    <cfRule type="iconSet" priority="109">
      <iconSet>
        <cfvo type="percent" val="0"/>
        <cfvo type="num" val="0.37"/>
        <cfvo type="num" val="0.5"/>
      </iconSet>
    </cfRule>
  </conditionalFormatting>
  <conditionalFormatting sqref="AF43">
    <cfRule type="iconSet" priority="99">
      <iconSet>
        <cfvo type="percent" val="0"/>
        <cfvo type="formula" val="$P$11-($P$11*0.3)"/>
        <cfvo type="formula" val="$P$11-($P$11*0.2)"/>
      </iconSet>
    </cfRule>
  </conditionalFormatting>
  <conditionalFormatting sqref="AF43">
    <cfRule type="iconSet" priority="100">
      <iconSet>
        <cfvo type="percent" val="0"/>
        <cfvo type="num" val="0.37"/>
        <cfvo type="num" val="0.5"/>
      </iconSet>
    </cfRule>
  </conditionalFormatting>
  <conditionalFormatting sqref="AD42">
    <cfRule type="iconSet" priority="96">
      <iconSet>
        <cfvo type="percent" val="0"/>
        <cfvo type="formula" val="#REF!-(#REF!*0.3)"/>
        <cfvo type="formula" val="#REF!-(#REF!*0.2)"/>
      </iconSet>
    </cfRule>
  </conditionalFormatting>
  <conditionalFormatting sqref="AD42">
    <cfRule type="iconSet" priority="95">
      <iconSet>
        <cfvo type="percent" val="0"/>
        <cfvo type="num" val="0.12"/>
        <cfvo type="num" val="0.25"/>
      </iconSet>
    </cfRule>
  </conditionalFormatting>
  <conditionalFormatting sqref="AD42">
    <cfRule type="iconSet" priority="97">
      <iconSet>
        <cfvo type="percent" val="0"/>
        <cfvo type="num" val="0.12"/>
        <cfvo type="num" val="0.25"/>
      </iconSet>
    </cfRule>
  </conditionalFormatting>
  <conditionalFormatting sqref="AD42">
    <cfRule type="iconSet" priority="98">
      <iconSet>
        <cfvo type="percent" val="0"/>
        <cfvo type="formula" val="#REF!-(#REF!*0.3)"/>
        <cfvo type="formula" val="#REF!-(#REF!*0.2)"/>
      </iconSet>
    </cfRule>
  </conditionalFormatting>
  <conditionalFormatting sqref="AD38">
    <cfRule type="iconSet" priority="81">
      <iconSet>
        <cfvo type="percent" val="0"/>
        <cfvo type="formula" val="$O$13-($O$13*0.3)"/>
        <cfvo type="formula" val="$O$13-($O$13*0.2)"/>
      </iconSet>
    </cfRule>
  </conditionalFormatting>
  <conditionalFormatting sqref="AF38">
    <cfRule type="iconSet" priority="80">
      <iconSet>
        <cfvo type="percent" val="0"/>
        <cfvo type="formula" val="$P$13-($P$13*0.3)"/>
        <cfvo type="formula" val="$P$13-($P$13*0.2)"/>
      </iconSet>
    </cfRule>
  </conditionalFormatting>
  <conditionalFormatting sqref="AD39">
    <cfRule type="iconSet" priority="79">
      <iconSet>
        <cfvo type="percent" val="0"/>
        <cfvo type="formula" val="$O$14-($O$14*0.3)"/>
        <cfvo type="formula" val="$O$14-($O$14*0.2)"/>
      </iconSet>
    </cfRule>
  </conditionalFormatting>
  <conditionalFormatting sqref="AD36">
    <cfRule type="iconSet" priority="78">
      <iconSet>
        <cfvo type="percent" val="0"/>
        <cfvo type="formula" val="#REF!-(#REF!*0.3)"/>
        <cfvo type="formula" val="#REF!-(#REF!*0.2)"/>
      </iconSet>
    </cfRule>
  </conditionalFormatting>
  <conditionalFormatting sqref="AD36">
    <cfRule type="iconSet" priority="77">
      <iconSet>
        <cfvo type="percent" val="0"/>
        <cfvo type="num" val="0.12"/>
        <cfvo type="num" val="0.25"/>
      </iconSet>
    </cfRule>
  </conditionalFormatting>
  <conditionalFormatting sqref="AD38">
    <cfRule type="iconSet" priority="76">
      <iconSet>
        <cfvo type="percent" val="0"/>
        <cfvo type="formula" val="#REF!-(#REF!*0.3)"/>
        <cfvo type="formula" val="#REF!-(#REF!*0.2)"/>
      </iconSet>
    </cfRule>
  </conditionalFormatting>
  <conditionalFormatting sqref="AD38">
    <cfRule type="iconSet" priority="75">
      <iconSet>
        <cfvo type="percent" val="0"/>
        <cfvo type="num" val="0.12"/>
        <cfvo type="num" val="0.25"/>
      </iconSet>
    </cfRule>
  </conditionalFormatting>
  <conditionalFormatting sqref="AD39">
    <cfRule type="iconSet" priority="74">
      <iconSet>
        <cfvo type="percent" val="0"/>
        <cfvo type="formula" val="#REF!-(#REF!*0.3)"/>
        <cfvo type="formula" val="#REF!-(#REF!*0.2)"/>
      </iconSet>
    </cfRule>
  </conditionalFormatting>
  <conditionalFormatting sqref="AD39">
    <cfRule type="iconSet" priority="73">
      <iconSet>
        <cfvo type="percent" val="0"/>
        <cfvo type="num" val="0.12"/>
        <cfvo type="num" val="0.25"/>
      </iconSet>
    </cfRule>
  </conditionalFormatting>
  <conditionalFormatting sqref="AD40">
    <cfRule type="iconSet" priority="72">
      <iconSet>
        <cfvo type="percent" val="0"/>
        <cfvo type="formula" val="#REF!-(#REF!*0.3)"/>
        <cfvo type="formula" val="#REF!-(#REF!*0.2)"/>
      </iconSet>
    </cfRule>
  </conditionalFormatting>
  <conditionalFormatting sqref="AD40">
    <cfRule type="iconSet" priority="71">
      <iconSet>
        <cfvo type="percent" val="0"/>
        <cfvo type="num" val="0.12"/>
        <cfvo type="num" val="0.25"/>
      </iconSet>
    </cfRule>
  </conditionalFormatting>
  <conditionalFormatting sqref="AD41">
    <cfRule type="iconSet" priority="68">
      <iconSet>
        <cfvo type="percent" val="0"/>
        <cfvo type="formula" val="#REF!-(#REF!*0.3)"/>
        <cfvo type="formula" val="#REF!-(#REF!*0.2)"/>
      </iconSet>
    </cfRule>
  </conditionalFormatting>
  <conditionalFormatting sqref="AD41">
    <cfRule type="iconSet" priority="67">
      <iconSet>
        <cfvo type="percent" val="0"/>
        <cfvo type="num" val="0.12"/>
        <cfvo type="num" val="0.25"/>
      </iconSet>
    </cfRule>
  </conditionalFormatting>
  <conditionalFormatting sqref="AD41">
    <cfRule type="iconSet" priority="69">
      <iconSet>
        <cfvo type="percent" val="0"/>
        <cfvo type="num" val="0.12"/>
        <cfvo type="num" val="0.25"/>
      </iconSet>
    </cfRule>
  </conditionalFormatting>
  <conditionalFormatting sqref="AF41">
    <cfRule type="iconSet" priority="70">
      <iconSet>
        <cfvo type="percent" val="0"/>
        <cfvo type="num" val="0.37"/>
        <cfvo type="num" val="0.5"/>
      </iconSet>
    </cfRule>
  </conditionalFormatting>
  <conditionalFormatting sqref="AD36">
    <cfRule type="iconSet" priority="82">
      <iconSet>
        <cfvo type="percent" val="0"/>
        <cfvo type="formula" val="#REF!-(#REF!*0.3)"/>
        <cfvo type="formula" val="#REF!-(#REF!*0.2)"/>
      </iconSet>
    </cfRule>
  </conditionalFormatting>
  <conditionalFormatting sqref="AF36">
    <cfRule type="iconSet" priority="83">
      <iconSet>
        <cfvo type="percent" val="0"/>
        <cfvo type="formula" val="#REF!-(#REF!*0.3)"/>
        <cfvo type="formula" val="#REF!-(#REF!*0.2)"/>
      </iconSet>
    </cfRule>
  </conditionalFormatting>
  <conditionalFormatting sqref="AD36 AD38:AD40">
    <cfRule type="iconSet" priority="84">
      <iconSet>
        <cfvo type="percent" val="0"/>
        <cfvo type="num" val="0.12"/>
        <cfvo type="num" val="0.25"/>
      </iconSet>
    </cfRule>
  </conditionalFormatting>
  <conditionalFormatting sqref="AF36 AF38 AF40">
    <cfRule type="iconSet" priority="85">
      <iconSet>
        <cfvo type="percent" val="0"/>
        <cfvo type="num" val="0.37"/>
        <cfvo type="num" val="0.5"/>
      </iconSet>
    </cfRule>
  </conditionalFormatting>
  <conditionalFormatting sqref="AD37">
    <cfRule type="iconSet" priority="65">
      <iconSet>
        <cfvo type="percent" val="0"/>
        <cfvo type="formula" val="#REF!-(#REF!*0.3)"/>
        <cfvo type="formula" val="#REF!-(#REF!*0.2)"/>
      </iconSet>
    </cfRule>
  </conditionalFormatting>
  <conditionalFormatting sqref="AD37">
    <cfRule type="iconSet" priority="64">
      <iconSet>
        <cfvo type="percent" val="0"/>
        <cfvo type="num" val="0.12"/>
        <cfvo type="num" val="0.25"/>
      </iconSet>
    </cfRule>
  </conditionalFormatting>
  <conditionalFormatting sqref="AD37">
    <cfRule type="iconSet" priority="66">
      <iconSet>
        <cfvo type="percent" val="0"/>
        <cfvo type="num" val="0.12"/>
        <cfvo type="num" val="0.25"/>
      </iconSet>
    </cfRule>
  </conditionalFormatting>
  <conditionalFormatting sqref="AD40">
    <cfRule type="iconSet" priority="86">
      <iconSet>
        <cfvo type="percent" val="0"/>
        <cfvo type="formula" val="#REF!-(#REF!*0.3)"/>
        <cfvo type="formula" val="#REF!-(#REF!*0.2)"/>
      </iconSet>
    </cfRule>
  </conditionalFormatting>
  <conditionalFormatting sqref="AF40">
    <cfRule type="iconSet" priority="87">
      <iconSet>
        <cfvo type="percent" val="0"/>
        <cfvo type="formula" val="#REF!-(#REF!*0.3)"/>
        <cfvo type="formula" val="#REF!-(#REF!*0.2)"/>
      </iconSet>
    </cfRule>
  </conditionalFormatting>
  <conditionalFormatting sqref="AD41">
    <cfRule type="iconSet" priority="88">
      <iconSet>
        <cfvo type="percent" val="0"/>
        <cfvo type="formula" val="#REF!-(#REF!*0.3)"/>
        <cfvo type="formula" val="#REF!-(#REF!*0.2)"/>
      </iconSet>
    </cfRule>
  </conditionalFormatting>
  <conditionalFormatting sqref="AF41">
    <cfRule type="iconSet" priority="89">
      <iconSet>
        <cfvo type="percent" val="0"/>
        <cfvo type="formula" val="#REF!-(#REF!*0.3)"/>
        <cfvo type="formula" val="#REF!-(#REF!*0.2)"/>
      </iconSet>
    </cfRule>
  </conditionalFormatting>
  <conditionalFormatting sqref="AD37">
    <cfRule type="iconSet" priority="90">
      <iconSet>
        <cfvo type="percent" val="0"/>
        <cfvo type="formula" val="#REF!-(#REF!*0.3)"/>
        <cfvo type="formula" val="#REF!-(#REF!*0.2)"/>
      </iconSet>
    </cfRule>
  </conditionalFormatting>
  <conditionalFormatting sqref="AF37">
    <cfRule type="iconSet" priority="61">
      <iconSet>
        <cfvo type="percent" val="0"/>
        <cfvo type="formula" val="#REF!-(#REF!*0.3)"/>
        <cfvo type="formula" val="#REF!-(#REF!*0.2)"/>
      </iconSet>
    </cfRule>
  </conditionalFormatting>
  <conditionalFormatting sqref="AF37">
    <cfRule type="iconSet" priority="60">
      <iconSet>
        <cfvo type="percent" val="0"/>
        <cfvo type="num" val="0.12"/>
        <cfvo type="num" val="0.25"/>
      </iconSet>
    </cfRule>
  </conditionalFormatting>
  <conditionalFormatting sqref="AF37">
    <cfRule type="iconSet" priority="62">
      <iconSet>
        <cfvo type="percent" val="0"/>
        <cfvo type="num" val="0.12"/>
        <cfvo type="num" val="0.25"/>
      </iconSet>
    </cfRule>
  </conditionalFormatting>
  <conditionalFormatting sqref="AF37">
    <cfRule type="iconSet" priority="63">
      <iconSet>
        <cfvo type="percent" val="0"/>
        <cfvo type="formula" val="#REF!-(#REF!*0.3)"/>
        <cfvo type="formula" val="#REF!-(#REF!*0.2)"/>
      </iconSet>
    </cfRule>
  </conditionalFormatting>
  <conditionalFormatting sqref="AF39">
    <cfRule type="iconSet" priority="58">
      <iconSet>
        <cfvo type="percent" val="0"/>
        <cfvo type="formula" val="$O$14-($O$14*0.3)"/>
        <cfvo type="formula" val="$O$14-($O$14*0.2)"/>
      </iconSet>
    </cfRule>
  </conditionalFormatting>
  <conditionalFormatting sqref="AF39">
    <cfRule type="iconSet" priority="57">
      <iconSet>
        <cfvo type="percent" val="0"/>
        <cfvo type="formula" val="#REF!-(#REF!*0.3)"/>
        <cfvo type="formula" val="#REF!-(#REF!*0.2)"/>
      </iconSet>
    </cfRule>
  </conditionalFormatting>
  <conditionalFormatting sqref="AF39">
    <cfRule type="iconSet" priority="56">
      <iconSet>
        <cfvo type="percent" val="0"/>
        <cfvo type="num" val="0.12"/>
        <cfvo type="num" val="0.25"/>
      </iconSet>
    </cfRule>
  </conditionalFormatting>
  <conditionalFormatting sqref="AF39">
    <cfRule type="iconSet" priority="59">
      <iconSet>
        <cfvo type="percent" val="0"/>
        <cfvo type="num" val="0.12"/>
        <cfvo type="num" val="0.25"/>
      </iconSet>
    </cfRule>
  </conditionalFormatting>
  <conditionalFormatting sqref="AF22:AF23">
    <cfRule type="iconSet" priority="54">
      <iconSet>
        <cfvo type="percent" val="0"/>
        <cfvo type="formula" val="$O$11-($O$11*0.3)"/>
        <cfvo type="formula" val="$O$11-($O$11*0.2)"/>
      </iconSet>
    </cfRule>
  </conditionalFormatting>
  <conditionalFormatting sqref="AF22:AF23">
    <cfRule type="iconSet" priority="53">
      <iconSet>
        <cfvo type="percent" val="0"/>
        <cfvo type="formula" val="#REF!-(#REF!*0.3)"/>
        <cfvo type="formula" val="#REF!-(#REF!*0.2)"/>
      </iconSet>
    </cfRule>
  </conditionalFormatting>
  <conditionalFormatting sqref="AF22:AF23">
    <cfRule type="iconSet" priority="52">
      <iconSet>
        <cfvo type="percent" val="0"/>
        <cfvo type="num" val="0.12"/>
        <cfvo type="num" val="0.25"/>
      </iconSet>
    </cfRule>
  </conditionalFormatting>
  <conditionalFormatting sqref="AF22:AF23">
    <cfRule type="iconSet" priority="55">
      <iconSet>
        <cfvo type="percent" val="0"/>
        <cfvo type="num" val="0.12"/>
        <cfvo type="num" val="0.25"/>
      </iconSet>
    </cfRule>
  </conditionalFormatting>
  <conditionalFormatting sqref="AF44">
    <cfRule type="iconSet" priority="50">
      <iconSet>
        <cfvo type="percent" val="0"/>
        <cfvo type="formula" val="$P$11-($P$11*0.3)"/>
        <cfvo type="formula" val="$P$11-($P$11*0.2)"/>
      </iconSet>
    </cfRule>
  </conditionalFormatting>
  <conditionalFormatting sqref="AF44">
    <cfRule type="iconSet" priority="51">
      <iconSet>
        <cfvo type="percent" val="0"/>
        <cfvo type="num" val="0.37"/>
        <cfvo type="num" val="0.5"/>
      </iconSet>
    </cfRule>
  </conditionalFormatting>
  <conditionalFormatting sqref="AD44">
    <cfRule type="iconSet" priority="48">
      <iconSet>
        <cfvo type="percent" val="0"/>
        <cfvo type="formula" val="$O$11-($O$11*0.3)"/>
        <cfvo type="formula" val="$O$11-($O$11*0.2)"/>
      </iconSet>
    </cfRule>
  </conditionalFormatting>
  <conditionalFormatting sqref="AD44">
    <cfRule type="iconSet" priority="47">
      <iconSet>
        <cfvo type="percent" val="0"/>
        <cfvo type="formula" val="#REF!-(#REF!*0.3)"/>
        <cfvo type="formula" val="#REF!-(#REF!*0.2)"/>
      </iconSet>
    </cfRule>
  </conditionalFormatting>
  <conditionalFormatting sqref="AD44">
    <cfRule type="iconSet" priority="46">
      <iconSet>
        <cfvo type="percent" val="0"/>
        <cfvo type="num" val="0.12"/>
        <cfvo type="num" val="0.25"/>
      </iconSet>
    </cfRule>
  </conditionalFormatting>
  <conditionalFormatting sqref="AD44">
    <cfRule type="iconSet" priority="49">
      <iconSet>
        <cfvo type="percent" val="0"/>
        <cfvo type="num" val="0.12"/>
        <cfvo type="num" val="0.25"/>
      </iconSet>
    </cfRule>
  </conditionalFormatting>
  <conditionalFormatting sqref="AD45">
    <cfRule type="iconSet" priority="43">
      <iconSet>
        <cfvo type="percent" val="0"/>
        <cfvo type="formula" val="$O$14-($O$14*0.3)"/>
        <cfvo type="formula" val="$O$14-($O$14*0.2)"/>
      </iconSet>
    </cfRule>
  </conditionalFormatting>
  <conditionalFormatting sqref="AD45">
    <cfRule type="iconSet" priority="41">
      <iconSet>
        <cfvo type="percent" val="0"/>
        <cfvo type="formula" val="#REF!-(#REF!*0.3)"/>
        <cfvo type="formula" val="#REF!-(#REF!*0.2)"/>
      </iconSet>
    </cfRule>
  </conditionalFormatting>
  <conditionalFormatting sqref="AD45">
    <cfRule type="iconSet" priority="40">
      <iconSet>
        <cfvo type="percent" val="0"/>
        <cfvo type="num" val="0.12"/>
        <cfvo type="num" val="0.25"/>
      </iconSet>
    </cfRule>
  </conditionalFormatting>
  <conditionalFormatting sqref="AD45">
    <cfRule type="iconSet" priority="44">
      <iconSet>
        <cfvo type="percent" val="0"/>
        <cfvo type="num" val="0.12"/>
        <cfvo type="num" val="0.25"/>
      </iconSet>
    </cfRule>
  </conditionalFormatting>
  <conditionalFormatting sqref="AF45">
    <cfRule type="iconSet" priority="38">
      <iconSet>
        <cfvo type="percent" val="0"/>
        <cfvo type="formula" val="$O$14-($O$14*0.3)"/>
        <cfvo type="formula" val="$O$14-($O$14*0.2)"/>
      </iconSet>
    </cfRule>
  </conditionalFormatting>
  <conditionalFormatting sqref="AF45">
    <cfRule type="iconSet" priority="37">
      <iconSet>
        <cfvo type="percent" val="0"/>
        <cfvo type="formula" val="#REF!-(#REF!*0.3)"/>
        <cfvo type="formula" val="#REF!-(#REF!*0.2)"/>
      </iconSet>
    </cfRule>
  </conditionalFormatting>
  <conditionalFormatting sqref="AF45">
    <cfRule type="iconSet" priority="36">
      <iconSet>
        <cfvo type="percent" val="0"/>
        <cfvo type="num" val="0.12"/>
        <cfvo type="num" val="0.25"/>
      </iconSet>
    </cfRule>
  </conditionalFormatting>
  <conditionalFormatting sqref="AF45">
    <cfRule type="iconSet" priority="39">
      <iconSet>
        <cfvo type="percent" val="0"/>
        <cfvo type="num" val="0.12"/>
        <cfvo type="num" val="0.25"/>
      </iconSet>
    </cfRule>
  </conditionalFormatting>
  <conditionalFormatting sqref="AD46">
    <cfRule type="iconSet" priority="34">
      <iconSet>
        <cfvo type="percent" val="0"/>
        <cfvo type="formula" val="$O$11-($O$11*0.3)"/>
        <cfvo type="formula" val="$O$11-($O$11*0.2)"/>
      </iconSet>
    </cfRule>
  </conditionalFormatting>
  <conditionalFormatting sqref="AD49">
    <cfRule type="iconSet" priority="33">
      <iconSet>
        <cfvo type="percent" val="0"/>
        <cfvo type="formula" val="$O$12-($O$12*0.3)"/>
        <cfvo type="formula" val="$O$12-($O$12*0.2)"/>
      </iconSet>
    </cfRule>
  </conditionalFormatting>
  <conditionalFormatting sqref="AD46">
    <cfRule type="iconSet" priority="32">
      <iconSet>
        <cfvo type="percent" val="0"/>
        <cfvo type="formula" val="#REF!-(#REF!*0.3)"/>
        <cfvo type="formula" val="#REF!-(#REF!*0.2)"/>
      </iconSet>
    </cfRule>
  </conditionalFormatting>
  <conditionalFormatting sqref="AD46">
    <cfRule type="iconSet" priority="31">
      <iconSet>
        <cfvo type="percent" val="0"/>
        <cfvo type="num" val="0.12"/>
        <cfvo type="num" val="0.25"/>
      </iconSet>
    </cfRule>
  </conditionalFormatting>
  <conditionalFormatting sqref="AD49">
    <cfRule type="iconSet" priority="30">
      <iconSet>
        <cfvo type="percent" val="0"/>
        <cfvo type="formula" val="#REF!-(#REF!*0.3)"/>
        <cfvo type="formula" val="#REF!-(#REF!*0.2)"/>
      </iconSet>
    </cfRule>
  </conditionalFormatting>
  <conditionalFormatting sqref="AD49">
    <cfRule type="iconSet" priority="29">
      <iconSet>
        <cfvo type="percent" val="0"/>
        <cfvo type="num" val="0.12"/>
        <cfvo type="num" val="0.25"/>
      </iconSet>
    </cfRule>
  </conditionalFormatting>
  <conditionalFormatting sqref="AD46 AD49">
    <cfRule type="iconSet" priority="35">
      <iconSet>
        <cfvo type="percent" val="0"/>
        <cfvo type="num" val="0.12"/>
        <cfvo type="num" val="0.25"/>
      </iconSet>
    </cfRule>
  </conditionalFormatting>
  <conditionalFormatting sqref="AD47">
    <cfRule type="iconSet" priority="27">
      <iconSet>
        <cfvo type="percent" val="0"/>
        <cfvo type="formula" val="$O$14-($O$14*0.3)"/>
        <cfvo type="formula" val="$O$14-($O$14*0.2)"/>
      </iconSet>
    </cfRule>
  </conditionalFormatting>
  <conditionalFormatting sqref="AD47">
    <cfRule type="iconSet" priority="26">
      <iconSet>
        <cfvo type="percent" val="0"/>
        <cfvo type="formula" val="#REF!-(#REF!*0.3)"/>
        <cfvo type="formula" val="#REF!-(#REF!*0.2)"/>
      </iconSet>
    </cfRule>
  </conditionalFormatting>
  <conditionalFormatting sqref="AD47">
    <cfRule type="iconSet" priority="25">
      <iconSet>
        <cfvo type="percent" val="0"/>
        <cfvo type="num" val="0.12"/>
        <cfvo type="num" val="0.25"/>
      </iconSet>
    </cfRule>
  </conditionalFormatting>
  <conditionalFormatting sqref="AD47">
    <cfRule type="iconSet" priority="28">
      <iconSet>
        <cfvo type="percent" val="0"/>
        <cfvo type="num" val="0.12"/>
        <cfvo type="num" val="0.25"/>
      </iconSet>
    </cfRule>
  </conditionalFormatting>
  <conditionalFormatting sqref="AD48">
    <cfRule type="iconSet" priority="23">
      <iconSet>
        <cfvo type="percent" val="0"/>
        <cfvo type="formula" val="$O$11-($O$11*0.3)"/>
        <cfvo type="formula" val="$O$11-($O$11*0.2)"/>
      </iconSet>
    </cfRule>
  </conditionalFormatting>
  <conditionalFormatting sqref="AD48">
    <cfRule type="iconSet" priority="22">
      <iconSet>
        <cfvo type="percent" val="0"/>
        <cfvo type="formula" val="#REF!-(#REF!*0.3)"/>
        <cfvo type="formula" val="#REF!-(#REF!*0.2)"/>
      </iconSet>
    </cfRule>
  </conditionalFormatting>
  <conditionalFormatting sqref="AD48">
    <cfRule type="iconSet" priority="21">
      <iconSet>
        <cfvo type="percent" val="0"/>
        <cfvo type="num" val="0.12"/>
        <cfvo type="num" val="0.25"/>
      </iconSet>
    </cfRule>
  </conditionalFormatting>
  <conditionalFormatting sqref="AD48">
    <cfRule type="iconSet" priority="24">
      <iconSet>
        <cfvo type="percent" val="0"/>
        <cfvo type="num" val="0.12"/>
        <cfvo type="num" val="0.25"/>
      </iconSet>
    </cfRule>
  </conditionalFormatting>
  <conditionalFormatting sqref="AF46">
    <cfRule type="iconSet" priority="19">
      <iconSet>
        <cfvo type="percent" val="0"/>
        <cfvo type="formula" val="$O$11-($O$11*0.3)"/>
        <cfvo type="formula" val="$O$11-($O$11*0.2)"/>
      </iconSet>
    </cfRule>
  </conditionalFormatting>
  <conditionalFormatting sqref="AF46">
    <cfRule type="iconSet" priority="18">
      <iconSet>
        <cfvo type="percent" val="0"/>
        <cfvo type="formula" val="#REF!-(#REF!*0.3)"/>
        <cfvo type="formula" val="#REF!-(#REF!*0.2)"/>
      </iconSet>
    </cfRule>
  </conditionalFormatting>
  <conditionalFormatting sqref="AF46">
    <cfRule type="iconSet" priority="17">
      <iconSet>
        <cfvo type="percent" val="0"/>
        <cfvo type="num" val="0.12"/>
        <cfvo type="num" val="0.25"/>
      </iconSet>
    </cfRule>
  </conditionalFormatting>
  <conditionalFormatting sqref="AF46">
    <cfRule type="iconSet" priority="20">
      <iconSet>
        <cfvo type="percent" val="0"/>
        <cfvo type="num" val="0.12"/>
        <cfvo type="num" val="0.25"/>
      </iconSet>
    </cfRule>
  </conditionalFormatting>
  <conditionalFormatting sqref="AF47">
    <cfRule type="iconSet" priority="15">
      <iconSet>
        <cfvo type="percent" val="0"/>
        <cfvo type="formula" val="$O$11-($O$11*0.3)"/>
        <cfvo type="formula" val="$O$11-($O$11*0.2)"/>
      </iconSet>
    </cfRule>
  </conditionalFormatting>
  <conditionalFormatting sqref="AF47">
    <cfRule type="iconSet" priority="14">
      <iconSet>
        <cfvo type="percent" val="0"/>
        <cfvo type="formula" val="#REF!-(#REF!*0.3)"/>
        <cfvo type="formula" val="#REF!-(#REF!*0.2)"/>
      </iconSet>
    </cfRule>
  </conditionalFormatting>
  <conditionalFormatting sqref="AF47">
    <cfRule type="iconSet" priority="13">
      <iconSet>
        <cfvo type="percent" val="0"/>
        <cfvo type="num" val="0.12"/>
        <cfvo type="num" val="0.25"/>
      </iconSet>
    </cfRule>
  </conditionalFormatting>
  <conditionalFormatting sqref="AF47">
    <cfRule type="iconSet" priority="16">
      <iconSet>
        <cfvo type="percent" val="0"/>
        <cfvo type="num" val="0.12"/>
        <cfvo type="num" val="0.25"/>
      </iconSet>
    </cfRule>
  </conditionalFormatting>
  <conditionalFormatting sqref="AF49">
    <cfRule type="iconSet" priority="11">
      <iconSet>
        <cfvo type="percent" val="0"/>
        <cfvo type="formula" val="$O$12-($O$12*0.3)"/>
        <cfvo type="formula" val="$O$12-($O$12*0.2)"/>
      </iconSet>
    </cfRule>
  </conditionalFormatting>
  <conditionalFormatting sqref="AF49">
    <cfRule type="iconSet" priority="10">
      <iconSet>
        <cfvo type="percent" val="0"/>
        <cfvo type="formula" val="#REF!-(#REF!*0.3)"/>
        <cfvo type="formula" val="#REF!-(#REF!*0.2)"/>
      </iconSet>
    </cfRule>
  </conditionalFormatting>
  <conditionalFormatting sqref="AF49">
    <cfRule type="iconSet" priority="9">
      <iconSet>
        <cfvo type="percent" val="0"/>
        <cfvo type="num" val="0.12"/>
        <cfvo type="num" val="0.25"/>
      </iconSet>
    </cfRule>
  </conditionalFormatting>
  <conditionalFormatting sqref="AF49">
    <cfRule type="iconSet" priority="12">
      <iconSet>
        <cfvo type="percent" val="0"/>
        <cfvo type="num" val="0.12"/>
        <cfvo type="num" val="0.25"/>
      </iconSet>
    </cfRule>
  </conditionalFormatting>
  <conditionalFormatting sqref="AF48">
    <cfRule type="iconSet" priority="7">
      <iconSet>
        <cfvo type="percent" val="0"/>
        <cfvo type="formula" val="$O$12-($O$12*0.3)"/>
        <cfvo type="formula" val="$O$12-($O$12*0.2)"/>
      </iconSet>
    </cfRule>
  </conditionalFormatting>
  <conditionalFormatting sqref="AF48">
    <cfRule type="iconSet" priority="6">
      <iconSet>
        <cfvo type="percent" val="0"/>
        <cfvo type="formula" val="#REF!-(#REF!*0.3)"/>
        <cfvo type="formula" val="#REF!-(#REF!*0.2)"/>
      </iconSet>
    </cfRule>
  </conditionalFormatting>
  <conditionalFormatting sqref="AF48">
    <cfRule type="iconSet" priority="5">
      <iconSet>
        <cfvo type="percent" val="0"/>
        <cfvo type="num" val="0.12"/>
        <cfvo type="num" val="0.25"/>
      </iconSet>
    </cfRule>
  </conditionalFormatting>
  <conditionalFormatting sqref="AF48">
    <cfRule type="iconSet" priority="8">
      <iconSet>
        <cfvo type="percent" val="0"/>
        <cfvo type="num" val="0.12"/>
        <cfvo type="num" val="0.25"/>
      </iconSet>
    </cfRule>
  </conditionalFormatting>
  <conditionalFormatting sqref="AF11">
    <cfRule type="iconSet" priority="3">
      <iconSet>
        <cfvo type="percent" val="0"/>
        <cfvo type="formula" val="$O$11-($O$11*0.3)"/>
        <cfvo type="formula" val="$O$11-($O$11*0.2)"/>
      </iconSet>
    </cfRule>
  </conditionalFormatting>
  <conditionalFormatting sqref="AF11">
    <cfRule type="iconSet" priority="2">
      <iconSet>
        <cfvo type="percent" val="0"/>
        <cfvo type="formula" val="#REF!-(#REF!*0.3)"/>
        <cfvo type="formula" val="#REF!-(#REF!*0.2)"/>
      </iconSet>
    </cfRule>
  </conditionalFormatting>
  <conditionalFormatting sqref="AF11">
    <cfRule type="iconSet" priority="1">
      <iconSet>
        <cfvo type="percent" val="0"/>
        <cfvo type="num" val="0.12"/>
        <cfvo type="num" val="0.25"/>
      </iconSet>
    </cfRule>
  </conditionalFormatting>
  <conditionalFormatting sqref="AF11">
    <cfRule type="iconSet" priority="4">
      <iconSet>
        <cfvo type="percent" val="0"/>
        <cfvo type="num" val="0.12"/>
        <cfvo type="num" val="0.25"/>
      </iconSet>
    </cfRule>
  </conditionalFormatting>
  <dataValidations count="23">
    <dataValidation type="list" allowBlank="1" showInputMessage="1" showErrorMessage="1" sqref="J10:J32 J34:J49">
      <formula1>$H$61:$H$68</formula1>
    </dataValidation>
    <dataValidation type="list" allowBlank="1" showErrorMessage="1" sqref="H10">
      <formula1>Proceso</formula1>
    </dataValidation>
    <dataValidation type="list" allowBlank="1" showInputMessage="1" showErrorMessage="1" sqref="C10:C23">
      <formula1>$C$101:$C$103</formula1>
    </dataValidation>
    <dataValidation type="list" allowBlank="1" showInputMessage="1" showErrorMessage="1" sqref="AR10:AR23 AO10:AO23 AO32:AO35">
      <formula1>$E$105:$E$116</formula1>
    </dataValidation>
    <dataValidation type="list" allowBlank="1" showInputMessage="1" showErrorMessage="1" sqref="AN10:AN23 AQ10:AQ23">
      <formula1>$C$105:$C$135</formula1>
    </dataValidation>
    <dataValidation type="list" allowBlank="1" showInputMessage="1" showErrorMessage="1" sqref="C24:C25">
      <formula1>$C$100:$C$102</formula1>
    </dataValidation>
    <dataValidation type="list" allowBlank="1" showInputMessage="1" showErrorMessage="1" sqref="AR24:AR25 AO24:AO25">
      <formula1>$E$104:$E$115</formula1>
    </dataValidation>
    <dataValidation type="list" allowBlank="1" showInputMessage="1" showErrorMessage="1" sqref="AN24:AN25 AQ24:AQ25">
      <formula1>$C$104:$C$134</formula1>
    </dataValidation>
    <dataValidation type="list" allowBlank="1" showInputMessage="1" showErrorMessage="1" sqref="C26:C28">
      <formula1>$C$96:$C$98</formula1>
    </dataValidation>
    <dataValidation type="list" allowBlank="1" showInputMessage="1" showErrorMessage="1" sqref="AO26:AO28">
      <formula1>$E$100:$E$111</formula1>
    </dataValidation>
    <dataValidation type="list" allowBlank="1" showInputMessage="1" showErrorMessage="1" sqref="AN26:AN28">
      <formula1>$C$100:$C$130</formula1>
    </dataValidation>
    <dataValidation type="list" allowBlank="1" showInputMessage="1" showErrorMessage="1" sqref="C31">
      <formula1>$C$63:$C$65</formula1>
    </dataValidation>
    <dataValidation type="list" allowBlank="1" showInputMessage="1" showErrorMessage="1" sqref="C29:C30">
      <formula1>$C$90:$C$92</formula1>
    </dataValidation>
    <dataValidation type="list" allowBlank="1" showInputMessage="1" showErrorMessage="1" sqref="AO29:AO31 AO36:AO41 AO46:AO49">
      <formula1>$E$94:$E$105</formula1>
    </dataValidation>
    <dataValidation type="list" allowBlank="1" showInputMessage="1" showErrorMessage="1" sqref="AN29:AN31 AN36:AN41 AN46:AN49">
      <formula1>$C$94:$C$124</formula1>
    </dataValidation>
    <dataValidation type="list" allowBlank="1" showInputMessage="1" showErrorMessage="1" sqref="C36:C41 C44:C45">
      <formula1>$C$85:$C$87</formula1>
    </dataValidation>
    <dataValidation type="list" allowBlank="1" showInputMessage="1" showErrorMessage="1" sqref="AN42:AN43">
      <formula1>$C$87:$C$117</formula1>
    </dataValidation>
    <dataValidation type="list" allowBlank="1" showInputMessage="1" showErrorMessage="1" sqref="AO42:AO43">
      <formula1>$E$87:$E$98</formula1>
    </dataValidation>
    <dataValidation type="list" allowBlank="1" showInputMessage="1" showErrorMessage="1" sqref="AR44:AR45 AO44:AO45">
      <formula1>$E$89:$E$100</formula1>
    </dataValidation>
    <dataValidation type="list" allowBlank="1" showInputMessage="1" showErrorMessage="1" sqref="AN44:AN45 AQ44:AQ45">
      <formula1>$C$89:$C$119</formula1>
    </dataValidation>
    <dataValidation type="list" allowBlank="1" showInputMessage="1" showErrorMessage="1" sqref="C46 C49">
      <formula1>$C$84:$C$86</formula1>
    </dataValidation>
    <dataValidation type="list" allowBlank="1" showInputMessage="1" showErrorMessage="1" sqref="C47">
      <formula1>$C$83:$C$85</formula1>
    </dataValidation>
    <dataValidation type="list" allowBlank="1" showInputMessage="1" showErrorMessage="1" sqref="C48">
      <formula1>$C$82:$C$84</formula1>
    </dataValidation>
  </dataValidations>
  <hyperlinks>
    <hyperlink ref="AM10" r:id="rId1" display="calidad abril 2017\ACTAS REUNIONES ENERO-ABRIL 2017.PDF"/>
  </hyperlinks>
  <printOptions horizontalCentered="1"/>
  <pageMargins left="0.19685039370078741" right="0.19685039370078741" top="0.78740157480314965" bottom="0.39370078740157483" header="0" footer="0"/>
  <pageSetup paperSize="14" scale="22" orientation="landscape" r:id="rId2"/>
  <headerFooter alignWithMargins="0"/>
  <drawing r:id="rId3"/>
  <legacyDrawing r:id="rId4"/>
  <extLst>
    <ext xmlns:x14="http://schemas.microsoft.com/office/spreadsheetml/2009/9/main" uri="{CCE6A557-97BC-4b89-ADB6-D9C93CAAB3DF}">
      <x14:dataValidations xmlns:xm="http://schemas.microsoft.com/office/excel/2006/main" count="8">
        <x14:dataValidation type="list" allowBlank="1" showInputMessage="1" showErrorMessage="1">
          <x14:formula1>
            <xm:f>INFORMACIÓN!$H$4:$H$8</xm:f>
          </x14:formula1>
          <xm:sqref>M10:M32 M34:M49</xm:sqref>
        </x14:dataValidation>
        <x14:dataValidation type="list" allowBlank="1" showInputMessage="1" showErrorMessage="1">
          <x14:formula1>
            <xm:f>INFORMACIÓN!$AF$3:$AF$14</xm:f>
          </x14:formula1>
          <xm:sqref>AJ10:AJ49</xm:sqref>
        </x14:dataValidation>
        <x14:dataValidation type="list" allowBlank="1" showInputMessage="1" showErrorMessage="1">
          <x14:formula1>
            <xm:f>INFORMACIÓN!$M$5:$M$6</xm:f>
          </x14:formula1>
          <xm:sqref>Q10:Q32 Q34:Q49</xm:sqref>
        </x14:dataValidation>
        <x14:dataValidation type="list" allowBlank="1" showInputMessage="1" showErrorMessage="1">
          <x14:formula1>
            <xm:f>INFORMACIÓN!$S$5:$S$9</xm:f>
          </x14:formula1>
          <xm:sqref>O10:O32 O34:O49</xm:sqref>
        </x14:dataValidation>
        <x14:dataValidation type="list" allowBlank="1" showInputMessage="1" showErrorMessage="1">
          <x14:formula1>
            <xm:f>INFORMACIÓN!$X$5:$X$8</xm:f>
          </x14:formula1>
          <xm:sqref>AB10:AB49</xm:sqref>
        </x14:dataValidation>
        <x14:dataValidation type="list" allowBlank="1" showInputMessage="1" showErrorMessage="1">
          <x14:formula1>
            <xm:f>'C:\Users\HaMejia\Desktop\informe de actividades\septiembre\plan anticorrupcion\[Matriz Anticorrupción y Atención al Ciudadano - Jurídica  Agosto 2017.xlsx]INFORMACIÓN'!#REF!</xm:f>
          </x14:formula1>
          <xm:sqref>AN32:AN35 AP32:AQ35 AS32:AS35</xm:sqref>
        </x14:dataValidation>
        <x14:dataValidation type="list" allowBlank="1" showInputMessage="1" showErrorMessage="1">
          <x14:formula1>
            <xm:f>INFORMACIÓN!AG$3:AG$14</xm:f>
          </x14:formula1>
          <xm:sqref>AK10:AK49</xm:sqref>
        </x14:dataValidation>
        <x14:dataValidation type="list" allowBlank="1" showInputMessage="1" showErrorMessage="1">
          <x14:formula1>
            <xm:f>INFORMACIÓN!H$4:H$8</xm:f>
          </x14:formula1>
          <xm:sqref>M34:M49 M10:M32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INFORMACIÓN</vt:lpstr>
      <vt:lpstr>POLITICA RIESGOS</vt:lpstr>
      <vt:lpstr>MATRIZ DE RIESGOS</vt:lpstr>
      <vt:lpstr>'MATRIZ DE RIESGOS'!Área_de_impresión</vt:lpstr>
      <vt:lpstr>'POLITICA RIESGOS'!Área_de_impresión</vt:lpstr>
      <vt:lpstr>INFORMACIÓN!DIA</vt:lpstr>
      <vt:lpstr>'MATRIZ DE RIESGOS'!Títulos_a_imprimir</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Claudia Marcela García</cp:lastModifiedBy>
  <cp:lastPrinted>2016-06-28T21:40:01Z</cp:lastPrinted>
  <dcterms:created xsi:type="dcterms:W3CDTF">2006-10-31T20:51:49Z</dcterms:created>
  <dcterms:modified xsi:type="dcterms:W3CDTF">2017-09-14T17:51:33Z</dcterms:modified>
</cp:coreProperties>
</file>